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xl535\OneDrive - Belgiantrain\Privé 2\Tornooien\2019\Programmas\"/>
    </mc:Choice>
  </mc:AlternateContent>
  <xr:revisionPtr revIDLastSave="0" documentId="10_ncr:100000_{153B64D0-3FE0-4BEF-8CD2-0F16ADB7E25A}" xr6:coauthVersionLast="31" xr6:coauthVersionMax="36" xr10:uidLastSave="{00000000-0000-0000-0000-000000000000}"/>
  <bookViews>
    <workbookView xWindow="0" yWindow="0" windowWidth="23040" windowHeight="8490" xr2:uid="{00000000-000D-0000-FFFF-FFFF00000000}"/>
  </bookViews>
  <sheets>
    <sheet name="Poule" sheetId="1" r:id="rId1"/>
    <sheet name="Finale's" sheetId="3" r:id="rId2"/>
  </sheets>
  <calcPr calcId="179017"/>
</workbook>
</file>

<file path=xl/calcChain.xml><?xml version="1.0" encoding="utf-8"?>
<calcChain xmlns="http://schemas.openxmlformats.org/spreadsheetml/2006/main">
  <c r="BK3" i="1" l="1"/>
  <c r="BM3" i="1"/>
  <c r="BO3" i="1"/>
  <c r="BQ3" i="1"/>
  <c r="AZ21" i="1"/>
  <c r="AX21" i="1"/>
  <c r="AM21" i="1"/>
  <c r="AF21" i="1"/>
  <c r="AA21" i="1"/>
  <c r="Y21" i="1"/>
  <c r="N21" i="1"/>
  <c r="G21" i="1"/>
  <c r="AZ20" i="1"/>
  <c r="AX20" i="1"/>
  <c r="AM20" i="1"/>
  <c r="AF20" i="1"/>
  <c r="AA20" i="1"/>
  <c r="Y20" i="1"/>
  <c r="N20" i="1"/>
  <c r="G20" i="1"/>
  <c r="AZ19" i="1"/>
  <c r="AX19" i="1"/>
  <c r="AM19" i="1"/>
  <c r="AF19" i="1"/>
  <c r="AZ8" i="1" s="1"/>
  <c r="AA19" i="1"/>
  <c r="Y19" i="1"/>
  <c r="N19" i="1"/>
  <c r="G19" i="1"/>
  <c r="AZ13" i="1"/>
  <c r="AX13" i="1"/>
  <c r="AM13" i="1"/>
  <c r="AF13" i="1"/>
  <c r="AA13" i="1"/>
  <c r="Y13" i="1"/>
  <c r="N13" i="1"/>
  <c r="G13" i="1"/>
  <c r="AZ12" i="1"/>
  <c r="AX12" i="1"/>
  <c r="AM12" i="1"/>
  <c r="AF12" i="1"/>
  <c r="AA12" i="1"/>
  <c r="Y12" i="1"/>
  <c r="N12" i="1"/>
  <c r="G12" i="1"/>
  <c r="AZ11" i="1"/>
  <c r="AX11" i="1"/>
  <c r="AM11" i="1"/>
  <c r="AF11" i="1"/>
  <c r="AA11" i="1"/>
  <c r="Y11" i="1"/>
  <c r="N11" i="1"/>
  <c r="G11" i="1"/>
  <c r="I8" i="1" s="1"/>
  <c r="BB1" i="1"/>
  <c r="BA1" i="1"/>
  <c r="AZ1" i="1"/>
  <c r="AY1" i="1"/>
  <c r="AB8" i="1" l="1"/>
  <c r="AP7" i="1"/>
  <c r="BB7" i="1"/>
  <c r="BB8" i="1"/>
  <c r="BB6" i="1"/>
  <c r="AN6" i="1"/>
  <c r="AN7" i="1"/>
  <c r="K7" i="1"/>
  <c r="K6" i="1"/>
  <c r="K8" i="1"/>
  <c r="AN8" i="1"/>
  <c r="Z6" i="1"/>
  <c r="Z8" i="1"/>
  <c r="Z7" i="1"/>
  <c r="AA6" i="1"/>
  <c r="BC6" i="1"/>
  <c r="L7" i="1"/>
  <c r="AK7" i="1"/>
  <c r="AO7" i="1"/>
  <c r="AY7" i="1"/>
  <c r="BC7" i="1"/>
  <c r="H8" i="1"/>
  <c r="N8" i="1" s="1"/>
  <c r="L8" i="1"/>
  <c r="W8" i="1"/>
  <c r="AA8" i="1"/>
  <c r="AK8" i="1"/>
  <c r="AO8" i="1"/>
  <c r="AY8" i="1"/>
  <c r="BE8" i="1" s="1"/>
  <c r="BC8" i="1"/>
  <c r="H6" i="1"/>
  <c r="W6" i="1"/>
  <c r="AO6" i="1"/>
  <c r="H7" i="1"/>
  <c r="W7" i="1"/>
  <c r="M6" i="1"/>
  <c r="X6" i="1"/>
  <c r="AL6" i="1"/>
  <c r="BD6" i="1"/>
  <c r="M7" i="1"/>
  <c r="X7" i="1"/>
  <c r="AL7" i="1"/>
  <c r="BD7" i="1"/>
  <c r="M8" i="1"/>
  <c r="X8" i="1"/>
  <c r="AL8" i="1"/>
  <c r="AP8" i="1"/>
  <c r="BD8" i="1"/>
  <c r="L6" i="1"/>
  <c r="AK6" i="1"/>
  <c r="AY6" i="1"/>
  <c r="AA7" i="1"/>
  <c r="I6" i="1"/>
  <c r="AB6" i="1"/>
  <c r="AP6" i="1"/>
  <c r="AZ6" i="1"/>
  <c r="I7" i="1"/>
  <c r="AB7" i="1"/>
  <c r="AZ7" i="1"/>
  <c r="BE6" i="1" l="1"/>
  <c r="AC7" i="1"/>
  <c r="AQ6" i="1"/>
  <c r="Y6" i="1"/>
  <c r="J6" i="1"/>
  <c r="Y7" i="1"/>
  <c r="AM8" i="1"/>
  <c r="J8" i="1"/>
  <c r="AM7" i="1"/>
  <c r="N6" i="1"/>
  <c r="AQ8" i="1"/>
  <c r="AQ7" i="1"/>
  <c r="BA8" i="1"/>
  <c r="Y8" i="1"/>
  <c r="BA7" i="1"/>
  <c r="J7" i="1"/>
  <c r="AM6" i="1"/>
  <c r="BA6" i="1"/>
  <c r="N7" i="1"/>
  <c r="AC8" i="1"/>
  <c r="BE7" i="1"/>
  <c r="AC6" i="1"/>
  <c r="AY5" i="3"/>
  <c r="F15" i="3" s="1"/>
  <c r="AY6" i="3"/>
  <c r="AY8" i="3"/>
  <c r="AY7" i="3"/>
  <c r="BG8" i="3"/>
  <c r="BG7" i="3"/>
  <c r="BQ2" i="1"/>
  <c r="BG6" i="3" s="1"/>
  <c r="BQ1" i="1"/>
  <c r="BG5" i="3" s="1"/>
  <c r="BE8" i="3"/>
  <c r="BE7" i="3"/>
  <c r="BO2" i="1"/>
  <c r="BE6" i="3" s="1"/>
  <c r="BO1" i="1"/>
  <c r="BE5" i="3" s="1"/>
  <c r="BC8" i="3"/>
  <c r="BC7" i="3"/>
  <c r="BM2" i="1"/>
  <c r="BC6" i="3" s="1"/>
  <c r="BM1" i="1"/>
  <c r="BC5" i="3" s="1"/>
  <c r="BA8" i="3"/>
  <c r="BA7" i="3"/>
  <c r="BK2" i="1"/>
  <c r="BA6" i="3" s="1"/>
  <c r="BK1" i="1"/>
  <c r="BA5" i="3" s="1"/>
  <c r="A6" i="1" l="1"/>
  <c r="BJ1" i="1" s="1"/>
  <c r="AD7" i="1"/>
  <c r="AR8" i="1"/>
  <c r="BP3" i="1" s="1"/>
  <c r="AD8" i="1"/>
  <c r="BN3" i="1" s="1"/>
  <c r="A7" i="1"/>
  <c r="O6" i="1"/>
  <c r="AR6" i="1"/>
  <c r="AD6" i="1"/>
  <c r="O8" i="1"/>
  <c r="BL3" i="1" s="1"/>
  <c r="A8" i="1"/>
  <c r="BJ3" i="1" s="1"/>
  <c r="AR7" i="1"/>
  <c r="O7" i="1"/>
  <c r="BF8" i="3" l="1"/>
  <c r="AZ7" i="3"/>
  <c r="BN2" i="1" l="1"/>
  <c r="BD6" i="3" s="1"/>
  <c r="BF7" i="3"/>
  <c r="BP1" i="1"/>
  <c r="BF5" i="3" s="1"/>
  <c r="K14" i="3" s="1"/>
  <c r="V19" i="3" s="1"/>
  <c r="BP2" i="1"/>
  <c r="BF6" i="3" s="1"/>
  <c r="BD7" i="3"/>
  <c r="BD8" i="3"/>
  <c r="BN1" i="1"/>
  <c r="BD5" i="3" s="1"/>
  <c r="AZ8" i="3"/>
  <c r="BJ2" i="1"/>
  <c r="AZ6" i="3" s="1"/>
  <c r="AZ5" i="3"/>
  <c r="F8" i="3" s="1"/>
  <c r="F11" i="3" l="1"/>
  <c r="F22" i="3" s="1"/>
  <c r="AA11" i="3"/>
  <c r="K22" i="3" s="1"/>
  <c r="K11" i="3"/>
  <c r="V11" i="3"/>
  <c r="K8" i="3"/>
  <c r="F26" i="3" s="1"/>
  <c r="AA14" i="3"/>
  <c r="AA8" i="3"/>
  <c r="AA26" i="3" s="1"/>
  <c r="O47" i="3" s="1"/>
  <c r="V26" i="3" l="1"/>
  <c r="O48" i="3"/>
  <c r="F32" i="3"/>
  <c r="V32" i="3"/>
  <c r="F19" i="3"/>
  <c r="AA22" i="3"/>
  <c r="K19" i="3"/>
  <c r="F29" i="3" l="1"/>
  <c r="V29" i="3"/>
  <c r="BL2" i="1" l="1"/>
  <c r="BB6" i="3" s="1"/>
  <c r="BB8" i="3"/>
  <c r="BB7" i="3"/>
  <c r="BL1" i="1"/>
  <c r="BB5" i="3" s="1"/>
  <c r="F14" i="3" l="1"/>
  <c r="V22" i="3" s="1"/>
  <c r="V14" i="3"/>
  <c r="AA19" i="3" s="1"/>
  <c r="V8" i="3"/>
  <c r="K26" i="3" s="1"/>
  <c r="O46" i="3" s="1"/>
  <c r="K32" i="3" l="1"/>
  <c r="O38" i="3" s="1"/>
  <c r="AA32" i="3"/>
  <c r="AA29" i="3"/>
  <c r="K29" i="3"/>
  <c r="O45" i="3"/>
  <c r="O37" i="3"/>
  <c r="O40" i="3" l="1"/>
  <c r="O39" i="3"/>
  <c r="O43" i="3"/>
  <c r="O44" i="3"/>
  <c r="O41" i="3"/>
  <c r="O42" i="3"/>
</calcChain>
</file>

<file path=xl/sharedStrings.xml><?xml version="1.0" encoding="utf-8"?>
<sst xmlns="http://schemas.openxmlformats.org/spreadsheetml/2006/main" count="169" uniqueCount="86">
  <si>
    <t>--</t>
  </si>
  <si>
    <t>V</t>
  </si>
  <si>
    <t>T</t>
  </si>
  <si>
    <t>P</t>
  </si>
  <si>
    <t>Finale</t>
  </si>
  <si>
    <t>A</t>
  </si>
  <si>
    <t>C</t>
  </si>
  <si>
    <t>B</t>
  </si>
  <si>
    <t>D</t>
  </si>
  <si>
    <t>Winnaar C</t>
  </si>
  <si>
    <t>Winnaar D</t>
  </si>
  <si>
    <t>Halve finale</t>
  </si>
  <si>
    <t>Kwartfinale</t>
  </si>
  <si>
    <t>E</t>
  </si>
  <si>
    <t>F</t>
  </si>
  <si>
    <t>Winnaar E</t>
  </si>
  <si>
    <t>Winnaar F</t>
  </si>
  <si>
    <t>Stand</t>
  </si>
  <si>
    <t>Groep 4</t>
  </si>
  <si>
    <t>Groep 2</t>
  </si>
  <si>
    <t>Groep 1</t>
  </si>
  <si>
    <t>Nr 1 groep 3</t>
  </si>
  <si>
    <t>Nr 2 groep 2</t>
  </si>
  <si>
    <t>Nr 2 groep 1</t>
  </si>
  <si>
    <t>-</t>
  </si>
  <si>
    <t>Saldo</t>
  </si>
  <si>
    <t>Gelijk</t>
  </si>
  <si>
    <t>Verloren</t>
  </si>
  <si>
    <t>Gewonnen</t>
  </si>
  <si>
    <t>Tijd</t>
  </si>
  <si>
    <t>Uitslag</t>
  </si>
  <si>
    <t>Punten</t>
  </si>
  <si>
    <t>Groep 3</t>
  </si>
  <si>
    <t>Nr 3 groep 3</t>
  </si>
  <si>
    <t>Nr 3 groep 2</t>
  </si>
  <si>
    <t>Nr 3 groep 4</t>
  </si>
  <si>
    <t>Verliezer D</t>
  </si>
  <si>
    <t>Verliezer E</t>
  </si>
  <si>
    <t>Verliezer F</t>
  </si>
  <si>
    <t>Nr 3 groep 1</t>
  </si>
  <si>
    <t>Verliezer C</t>
  </si>
  <si>
    <t>VBD Wit</t>
  </si>
  <si>
    <t>VBD Blauw</t>
  </si>
  <si>
    <t>Sk Halle-Pepingen</t>
  </si>
  <si>
    <t>G</t>
  </si>
  <si>
    <t>H</t>
  </si>
  <si>
    <t>I</t>
  </si>
  <si>
    <t>J</t>
  </si>
  <si>
    <t>Verliezer A</t>
  </si>
  <si>
    <t>Verliezer B</t>
  </si>
  <si>
    <t>Winnaar  A</t>
  </si>
  <si>
    <t>Winnaar  B</t>
  </si>
  <si>
    <t>Winnaar G</t>
  </si>
  <si>
    <t>Winnaar H</t>
  </si>
  <si>
    <t>Verliezer G</t>
  </si>
  <si>
    <t>Verliezer H</t>
  </si>
  <si>
    <t>Winaar I</t>
  </si>
  <si>
    <t>Winnaar J</t>
  </si>
  <si>
    <t>Verliezer I</t>
  </si>
  <si>
    <t>Verliezer J</t>
  </si>
  <si>
    <t>Nr 2 groep 3</t>
  </si>
  <si>
    <t>Nr 1 groep 1</t>
  </si>
  <si>
    <t>Nr 1 groep 2</t>
  </si>
  <si>
    <t>Nr 2 groep 4</t>
  </si>
  <si>
    <t>Nr 1 groep 4</t>
  </si>
  <si>
    <t>Plaatsen</t>
  </si>
  <si>
    <t>FC Herne</t>
  </si>
  <si>
    <t>KSC Grimbergen</t>
  </si>
  <si>
    <t>KVC Jong Lede</t>
  </si>
  <si>
    <t>KSV Bornem</t>
  </si>
  <si>
    <t>FC Metropool</t>
  </si>
  <si>
    <t>Francs Borians</t>
  </si>
  <si>
    <t>KFC Beerschot -W</t>
  </si>
  <si>
    <t>KHVC Linkebeek</t>
  </si>
  <si>
    <t>VC De Leeuwkes - T</t>
  </si>
  <si>
    <t>Terrein 3</t>
  </si>
  <si>
    <t>Terrein 4</t>
  </si>
  <si>
    <t>Terrein 1</t>
  </si>
  <si>
    <t>Terrein 2</t>
  </si>
  <si>
    <t>Plaats 11-12 - Terrein 4</t>
  </si>
  <si>
    <t>Plaats 9-10 - Terrein 3</t>
  </si>
  <si>
    <t>Plaats 5-6 - Terrein 3</t>
  </si>
  <si>
    <t>Plaats 7-8 - Terrein 4</t>
  </si>
  <si>
    <t>Plaats 3-4 - Terrein 2</t>
  </si>
  <si>
    <t>Plaats 1-2 - Terrein 1</t>
  </si>
  <si>
    <t>Tornooi Verbroedering Beersel -Drogenbos U12 - Zaterdag 18/05/2019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</si>
</sst>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20"/>
      <color theme="0"/>
      <name val="Arial"/>
      <family val="2"/>
    </font>
    <font>
      <b/>
      <sz val="11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0" borderId="2" xfId="0" quotePrefix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textRotation="90"/>
    </xf>
    <xf numFmtId="49" fontId="1" fillId="0" borderId="2" xfId="0" quotePrefix="1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textRotation="90"/>
    </xf>
    <xf numFmtId="0" fontId="3" fillId="0" borderId="0" xfId="0" applyNumberFormat="1" applyFont="1" applyBorder="1" applyAlignment="1" applyProtection="1">
      <alignment textRotation="90"/>
    </xf>
    <xf numFmtId="0" fontId="1" fillId="0" borderId="0" xfId="0" applyNumberFormat="1" applyFont="1" applyBorder="1" applyAlignment="1" applyProtection="1"/>
    <xf numFmtId="0" fontId="1" fillId="0" borderId="0" xfId="0" quotePrefix="1" applyNumberFormat="1" applyFont="1" applyBorder="1" applyAlignment="1" applyProtection="1">
      <alignment horizontal="center"/>
    </xf>
    <xf numFmtId="49" fontId="1" fillId="0" borderId="0" xfId="0" quotePrefix="1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3" fillId="5" borderId="1" xfId="0" applyNumberFormat="1" applyFont="1" applyFill="1" applyBorder="1" applyAlignment="1" applyProtection="1">
      <alignment horizontal="center"/>
    </xf>
    <xf numFmtId="0" fontId="8" fillId="5" borderId="9" xfId="0" applyNumberFormat="1" applyFont="1" applyFill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1" fillId="0" borderId="10" xfId="0" applyNumberFormat="1" applyFont="1" applyBorder="1" applyAlignment="1" applyProtection="1">
      <alignment horizontal="center"/>
    </xf>
    <xf numFmtId="0" fontId="10" fillId="0" borderId="10" xfId="0" applyNumberFormat="1" applyFont="1" applyBorder="1" applyAlignment="1" applyProtection="1">
      <alignment horizontal="center"/>
    </xf>
    <xf numFmtId="0" fontId="8" fillId="5" borderId="12" xfId="0" applyNumberFormat="1" applyFont="1" applyFill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textRotation="90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11" xfId="0" applyBorder="1" applyProtection="1"/>
    <xf numFmtId="0" fontId="0" fillId="0" borderId="13" xfId="0" applyBorder="1" applyProtection="1"/>
    <xf numFmtId="20" fontId="1" fillId="0" borderId="4" xfId="0" applyNumberFormat="1" applyFont="1" applyBorder="1" applyAlignment="1" applyProtection="1"/>
    <xf numFmtId="20" fontId="1" fillId="0" borderId="0" xfId="0" applyNumberFormat="1" applyFont="1" applyBorder="1" applyAlignment="1" applyProtection="1"/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19" fillId="0" borderId="0" xfId="0" applyFont="1" applyProtection="1"/>
    <xf numFmtId="0" fontId="0" fillId="0" borderId="0" xfId="0" quotePrefix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/>
    </xf>
    <xf numFmtId="2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/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20" fontId="1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quotePrefix="1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  <protection locked="0"/>
    </xf>
    <xf numFmtId="2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center" textRotation="90"/>
    </xf>
    <xf numFmtId="0" fontId="17" fillId="0" borderId="0" xfId="0" applyNumberFormat="1" applyFont="1" applyBorder="1" applyAlignment="1" applyProtection="1">
      <alignment horizontal="center" textRotation="90"/>
    </xf>
    <xf numFmtId="0" fontId="14" fillId="4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20" fontId="1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15" fillId="4" borderId="5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/>
    </xf>
    <xf numFmtId="0" fontId="15" fillId="4" borderId="0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/>
    </xf>
    <xf numFmtId="0" fontId="3" fillId="0" borderId="8" xfId="0" applyFont="1" applyBorder="1" applyAlignment="1" applyProtection="1">
      <alignment horizontal="center" textRotation="90"/>
    </xf>
    <xf numFmtId="0" fontId="3" fillId="0" borderId="0" xfId="0" applyNumberFormat="1" applyFont="1" applyAlignment="1" applyProtection="1">
      <alignment horizontal="center" textRotation="90"/>
    </xf>
    <xf numFmtId="0" fontId="3" fillId="0" borderId="0" xfId="0" applyNumberFormat="1" applyFont="1" applyBorder="1" applyAlignment="1" applyProtection="1">
      <alignment horizontal="center" textRotation="90"/>
    </xf>
    <xf numFmtId="0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21" fillId="6" borderId="0" xfId="0" applyFont="1" applyFill="1" applyAlignment="1" applyProtection="1">
      <alignment horizontal="center"/>
    </xf>
    <xf numFmtId="0" fontId="21" fillId="0" borderId="0" xfId="0" applyFont="1" applyAlignment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2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Q85"/>
  <sheetViews>
    <sheetView showGridLines="0" tabSelected="1" zoomScale="80" zoomScaleNormal="80" workbookViewId="0">
      <selection sqref="A1:AX2"/>
    </sheetView>
  </sheetViews>
  <sheetFormatPr defaultColWidth="9.140625" defaultRowHeight="14.25" x14ac:dyDescent="0.2"/>
  <cols>
    <col min="1" max="1" width="13.7109375" style="34" customWidth="1"/>
    <col min="2" max="7" width="3.7109375" style="34" customWidth="1"/>
    <col min="8" max="8" width="3.7109375" style="43" customWidth="1"/>
    <col min="9" max="9" width="3.5703125" style="39" customWidth="1"/>
    <col min="10" max="11" width="3.7109375" style="43" customWidth="1"/>
    <col min="12" max="12" width="3.7109375" style="34" customWidth="1"/>
    <col min="13" max="13" width="3.5703125" style="34" customWidth="1"/>
    <col min="14" max="14" width="4.28515625" style="34" customWidth="1"/>
    <col min="15" max="15" width="13.7109375" style="34" customWidth="1"/>
    <col min="16" max="17" width="3.5703125" style="34" customWidth="1"/>
    <col min="18" max="18" width="3.7109375" style="34" customWidth="1"/>
    <col min="19" max="19" width="3.7109375" style="44" customWidth="1"/>
    <col min="20" max="20" width="3.7109375" style="40" customWidth="1"/>
    <col min="21" max="25" width="3.7109375" style="34" customWidth="1"/>
    <col min="26" max="26" width="3.7109375" style="43" customWidth="1"/>
    <col min="27" max="27" width="3.7109375" style="40" customWidth="1"/>
    <col min="28" max="28" width="3.7109375" style="43" customWidth="1"/>
    <col min="29" max="29" width="6.7109375" style="34" bestFit="1" customWidth="1"/>
    <col min="30" max="30" width="13.7109375" style="34" customWidth="1"/>
    <col min="31" max="42" width="3.7109375" style="34" customWidth="1"/>
    <col min="43" max="43" width="6.7109375" style="34" bestFit="1" customWidth="1"/>
    <col min="44" max="44" width="13.7109375" style="34" customWidth="1"/>
    <col min="45" max="52" width="3.7109375" style="34" customWidth="1"/>
    <col min="53" max="53" width="3.28515625" style="34" customWidth="1"/>
    <col min="54" max="54" width="3.42578125" style="34" customWidth="1"/>
    <col min="55" max="55" width="4.28515625" style="34" customWidth="1"/>
    <col min="56" max="56" width="9.140625" style="34" customWidth="1"/>
    <col min="57" max="57" width="6.140625" style="34" customWidth="1"/>
    <col min="58" max="61" width="9.140625" style="34"/>
    <col min="62" max="62" width="2.28515625" style="34" bestFit="1" customWidth="1"/>
    <col min="63" max="63" width="9.7109375" style="34" bestFit="1" customWidth="1"/>
    <col min="64" max="64" width="2.28515625" style="34" bestFit="1" customWidth="1"/>
    <col min="65" max="65" width="10.42578125" style="34" bestFit="1" customWidth="1"/>
    <col min="66" max="66" width="2.28515625" style="34" bestFit="1" customWidth="1"/>
    <col min="67" max="67" width="10.140625" style="34" bestFit="1" customWidth="1"/>
    <col min="68" max="68" width="2.28515625" style="34" bestFit="1" customWidth="1"/>
    <col min="69" max="16384" width="9.140625" style="34"/>
  </cols>
  <sheetData>
    <row r="1" spans="1:69" ht="14.25" customHeight="1" x14ac:dyDescent="0.2">
      <c r="A1" s="104" t="s">
        <v>85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2">
        <f>COUNTA(U11:W16)</f>
        <v>3</v>
      </c>
      <c r="AZ1" s="2">
        <f>COUNTA(AT11:AV16)</f>
        <v>3</v>
      </c>
      <c r="BA1" s="2">
        <f>COUNTA(U19:W21)</f>
        <v>3</v>
      </c>
      <c r="BB1" s="2">
        <f>COUNTA(AT19:AV21)</f>
        <v>3</v>
      </c>
      <c r="BC1" s="46"/>
      <c r="BD1" s="46"/>
      <c r="BE1" s="46"/>
      <c r="BF1" s="46"/>
      <c r="BJ1" s="34">
        <f ca="1">VALUE(A6)</f>
        <v>1</v>
      </c>
      <c r="BK1" s="34" t="str">
        <f>B6</f>
        <v>VBD Wit</v>
      </c>
      <c r="BL1" s="34">
        <f ca="1">VALUE(O6)</f>
        <v>1</v>
      </c>
      <c r="BM1" s="34" t="str">
        <f>P6</f>
        <v>KVC Jong Lede</v>
      </c>
      <c r="BN1" s="34">
        <f ca="1">VALUE(AD6)</f>
        <v>1</v>
      </c>
      <c r="BO1" s="34" t="str">
        <f>AE6</f>
        <v>VBD Blauw</v>
      </c>
      <c r="BP1" s="34">
        <f ca="1">VALUE(AR6)</f>
        <v>1</v>
      </c>
      <c r="BQ1" s="34" t="str">
        <f>AS6</f>
        <v>Sk Halle-Pepingen</v>
      </c>
    </row>
    <row r="2" spans="1:69" ht="1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46"/>
      <c r="AZ2" s="46"/>
      <c r="BA2" s="46"/>
      <c r="BB2" s="46"/>
      <c r="BC2" s="46"/>
      <c r="BD2" s="46"/>
      <c r="BE2" s="46"/>
      <c r="BF2" s="46"/>
      <c r="BJ2" s="34">
        <f ca="1">VALUE(A7)</f>
        <v>1</v>
      </c>
      <c r="BK2" s="34" t="str">
        <f>B7</f>
        <v>KSC Grimbergen</v>
      </c>
      <c r="BL2" s="34">
        <f ca="1">VALUE(O7)</f>
        <v>1</v>
      </c>
      <c r="BM2" s="34" t="str">
        <f>P7</f>
        <v>KSV Bornem</v>
      </c>
      <c r="BN2" s="34">
        <f ca="1">VALUE(AD7)</f>
        <v>1</v>
      </c>
      <c r="BO2" s="34" t="str">
        <f>AE7</f>
        <v>KFC Beerschot -W</v>
      </c>
      <c r="BP2" s="34">
        <f ca="1">VALUE(AR7)</f>
        <v>1</v>
      </c>
      <c r="BQ2" s="34" t="str">
        <f>AS7</f>
        <v>KHVC Linkebeek</v>
      </c>
    </row>
    <row r="3" spans="1:69" s="35" customFormat="1" ht="21" customHeight="1" x14ac:dyDescent="0.25">
      <c r="A3" s="105" t="s">
        <v>17</v>
      </c>
      <c r="B3" s="1"/>
      <c r="C3" s="1"/>
      <c r="D3" s="2"/>
      <c r="E3" s="2"/>
      <c r="F3" s="4"/>
      <c r="G3" s="4"/>
      <c r="H3" s="3"/>
      <c r="I3" s="16"/>
      <c r="J3" s="9"/>
      <c r="K3" s="91" t="s">
        <v>28</v>
      </c>
      <c r="L3" s="91" t="s">
        <v>26</v>
      </c>
      <c r="M3" s="91" t="s">
        <v>27</v>
      </c>
      <c r="N3" s="91" t="s">
        <v>25</v>
      </c>
      <c r="O3" s="107" t="s">
        <v>17</v>
      </c>
      <c r="P3" s="1"/>
      <c r="Q3" s="1"/>
      <c r="R3" s="1"/>
      <c r="S3" s="1"/>
      <c r="T3" s="1"/>
      <c r="U3" s="12"/>
      <c r="V3" s="12"/>
      <c r="W3" s="4"/>
      <c r="X3" s="16"/>
      <c r="Y3" s="1"/>
      <c r="Z3" s="91" t="s">
        <v>28</v>
      </c>
      <c r="AA3" s="91" t="s">
        <v>26</v>
      </c>
      <c r="AB3" s="91" t="s">
        <v>27</v>
      </c>
      <c r="AC3" s="91" t="s">
        <v>25</v>
      </c>
      <c r="AD3" s="107" t="s">
        <v>17</v>
      </c>
      <c r="AE3" s="9"/>
      <c r="AF3" s="47"/>
      <c r="AG3" s="1"/>
      <c r="AH3" s="4"/>
      <c r="AI3" s="4"/>
      <c r="AJ3" s="4"/>
      <c r="AK3" s="16"/>
      <c r="AL3" s="1"/>
      <c r="AM3" s="1"/>
      <c r="AN3" s="91" t="s">
        <v>28</v>
      </c>
      <c r="AO3" s="91" t="s">
        <v>26</v>
      </c>
      <c r="AP3" s="91" t="s">
        <v>27</v>
      </c>
      <c r="AQ3" s="91" t="s">
        <v>25</v>
      </c>
      <c r="AR3" s="107" t="s">
        <v>17</v>
      </c>
      <c r="AS3" s="4"/>
      <c r="AT3" s="4"/>
      <c r="AU3" s="14"/>
      <c r="AV3" s="1"/>
      <c r="AW3" s="1"/>
      <c r="AX3" s="1"/>
      <c r="AY3" s="16"/>
      <c r="AZ3" s="1"/>
      <c r="BA3" s="1"/>
      <c r="BB3" s="91" t="s">
        <v>28</v>
      </c>
      <c r="BC3" s="91" t="s">
        <v>26</v>
      </c>
      <c r="BD3" s="91" t="s">
        <v>27</v>
      </c>
      <c r="BE3" s="91" t="s">
        <v>25</v>
      </c>
      <c r="BF3" s="1"/>
      <c r="BJ3" s="34">
        <f ca="1">VALUE(A8)</f>
        <v>1</v>
      </c>
      <c r="BK3" s="34" t="str">
        <f>B8</f>
        <v>Francs Borians</v>
      </c>
      <c r="BL3" s="34">
        <f ca="1">VALUE(O8)</f>
        <v>1</v>
      </c>
      <c r="BM3" s="34" t="str">
        <f>P8</f>
        <v>FC Metropool</v>
      </c>
      <c r="BN3" s="34">
        <f ca="1">VALUE(AD8)</f>
        <v>1</v>
      </c>
      <c r="BO3" s="34" t="str">
        <f>AE8</f>
        <v>FC Herne</v>
      </c>
      <c r="BP3" s="34">
        <f ca="1">VALUE(AR8)</f>
        <v>1</v>
      </c>
      <c r="BQ3" s="34" t="str">
        <f>AS8</f>
        <v>VC De Leeuwkes - T</v>
      </c>
    </row>
    <row r="4" spans="1:69" s="35" customFormat="1" ht="20.25" customHeight="1" x14ac:dyDescent="0.25">
      <c r="A4" s="105"/>
      <c r="B4" s="1"/>
      <c r="C4" s="1"/>
      <c r="D4" s="10"/>
      <c r="E4" s="48"/>
      <c r="F4" s="49"/>
      <c r="G4" s="49"/>
      <c r="H4" s="49"/>
      <c r="I4" s="17"/>
      <c r="J4" s="3"/>
      <c r="K4" s="91"/>
      <c r="L4" s="91"/>
      <c r="M4" s="91"/>
      <c r="N4" s="91"/>
      <c r="O4" s="107"/>
      <c r="P4" s="1"/>
      <c r="Q4" s="1"/>
      <c r="R4" s="1"/>
      <c r="S4" s="1"/>
      <c r="T4" s="10"/>
      <c r="U4" s="11"/>
      <c r="V4" s="11"/>
      <c r="W4" s="11"/>
      <c r="X4" s="14"/>
      <c r="Y4" s="10"/>
      <c r="Z4" s="91"/>
      <c r="AA4" s="91"/>
      <c r="AB4" s="91"/>
      <c r="AC4" s="91"/>
      <c r="AD4" s="107"/>
      <c r="AE4" s="9"/>
      <c r="AF4" s="2"/>
      <c r="AG4" s="1"/>
      <c r="AH4" s="4"/>
      <c r="AI4" s="4"/>
      <c r="AJ4" s="4"/>
      <c r="AK4" s="14"/>
      <c r="AL4" s="1"/>
      <c r="AM4" s="1"/>
      <c r="AN4" s="91"/>
      <c r="AO4" s="91"/>
      <c r="AP4" s="91"/>
      <c r="AQ4" s="91"/>
      <c r="AR4" s="107"/>
      <c r="AS4" s="4"/>
      <c r="AT4" s="4"/>
      <c r="AU4" s="14"/>
      <c r="AV4" s="1"/>
      <c r="AW4" s="1"/>
      <c r="AX4" s="1"/>
      <c r="AY4" s="14"/>
      <c r="AZ4" s="1"/>
      <c r="BA4" s="1"/>
      <c r="BB4" s="91"/>
      <c r="BC4" s="91"/>
      <c r="BD4" s="91"/>
      <c r="BE4" s="91"/>
      <c r="BF4" s="1"/>
      <c r="BJ4" s="34"/>
      <c r="BK4" s="34"/>
      <c r="BL4" s="34"/>
      <c r="BM4" s="34"/>
      <c r="BN4" s="34"/>
      <c r="BO4" s="34"/>
      <c r="BP4" s="34"/>
      <c r="BQ4" s="34"/>
    </row>
    <row r="5" spans="1:69" s="35" customFormat="1" ht="21.75" customHeight="1" thickBot="1" x14ac:dyDescent="0.25">
      <c r="A5" s="106"/>
      <c r="B5" s="93" t="s">
        <v>20</v>
      </c>
      <c r="C5" s="93"/>
      <c r="D5" s="93"/>
      <c r="E5" s="93"/>
      <c r="F5" s="93"/>
      <c r="G5" s="93"/>
      <c r="H5" s="23" t="s">
        <v>1</v>
      </c>
      <c r="I5" s="24" t="s">
        <v>2</v>
      </c>
      <c r="J5" s="24" t="s">
        <v>3</v>
      </c>
      <c r="K5" s="92"/>
      <c r="L5" s="92"/>
      <c r="M5" s="92"/>
      <c r="N5" s="92"/>
      <c r="O5" s="108"/>
      <c r="P5" s="93" t="s">
        <v>19</v>
      </c>
      <c r="Q5" s="93"/>
      <c r="R5" s="93"/>
      <c r="S5" s="93"/>
      <c r="T5" s="93"/>
      <c r="U5" s="93"/>
      <c r="V5" s="93"/>
      <c r="W5" s="23" t="s">
        <v>1</v>
      </c>
      <c r="X5" s="23" t="s">
        <v>2</v>
      </c>
      <c r="Y5" s="23" t="s">
        <v>3</v>
      </c>
      <c r="Z5" s="92"/>
      <c r="AA5" s="92"/>
      <c r="AB5" s="92"/>
      <c r="AC5" s="92"/>
      <c r="AD5" s="108"/>
      <c r="AE5" s="93" t="s">
        <v>32</v>
      </c>
      <c r="AF5" s="93"/>
      <c r="AG5" s="93"/>
      <c r="AH5" s="93"/>
      <c r="AI5" s="93"/>
      <c r="AJ5" s="93"/>
      <c r="AK5" s="23" t="s">
        <v>1</v>
      </c>
      <c r="AL5" s="23" t="s">
        <v>2</v>
      </c>
      <c r="AM5" s="23" t="s">
        <v>3</v>
      </c>
      <c r="AN5" s="92"/>
      <c r="AO5" s="92"/>
      <c r="AP5" s="92"/>
      <c r="AQ5" s="92"/>
      <c r="AR5" s="108"/>
      <c r="AS5" s="93" t="s">
        <v>18</v>
      </c>
      <c r="AT5" s="93"/>
      <c r="AU5" s="93"/>
      <c r="AV5" s="93"/>
      <c r="AW5" s="93"/>
      <c r="AX5" s="93"/>
      <c r="AY5" s="23" t="s">
        <v>1</v>
      </c>
      <c r="AZ5" s="23" t="s">
        <v>2</v>
      </c>
      <c r="BA5" s="23" t="s">
        <v>3</v>
      </c>
      <c r="BB5" s="92"/>
      <c r="BC5" s="92"/>
      <c r="BD5" s="92"/>
      <c r="BE5" s="92"/>
      <c r="BF5" s="1"/>
      <c r="BJ5" s="34"/>
      <c r="BK5" s="34"/>
      <c r="BL5" s="34"/>
      <c r="BM5" s="34"/>
      <c r="BN5" s="34"/>
      <c r="BO5" s="34"/>
      <c r="BP5" s="34"/>
      <c r="BQ5" s="34"/>
    </row>
    <row r="6" spans="1:69" s="35" customFormat="1" ht="18" customHeight="1" x14ac:dyDescent="0.2">
      <c r="A6" s="28">
        <f ca="1">RANK(J6,$J$6:$J$8,0)</f>
        <v>1</v>
      </c>
      <c r="B6" s="97" t="s">
        <v>41</v>
      </c>
      <c r="C6" s="97"/>
      <c r="D6" s="97"/>
      <c r="E6" s="97"/>
      <c r="F6" s="97"/>
      <c r="G6" s="97"/>
      <c r="H6" s="29">
        <f ca="1">SUMIF($G$11:$L$23,B6,$U$11:$U$16)+SUMIF($N$11:$S$23,B6,$W$11:$W$16)</f>
        <v>0</v>
      </c>
      <c r="I6" s="29">
        <f ca="1">SUMIF($G$11:$L$23,B6,$W$11:$W$16)+SUMIF($N$11:$S$23,B6,$U$11:$U$16)</f>
        <v>0</v>
      </c>
      <c r="J6" s="30">
        <f ca="1">(K6*3)+L6+(H6*0.001)-(I6*0.001)</f>
        <v>0</v>
      </c>
      <c r="K6" s="31">
        <f>SUMPRODUCT(($G$11:$L$13=B6)*($Y$11:$Y$13=3))+SUMPRODUCT(($N$11:$S$13=B6)*($AA$11:$AA$13=3))</f>
        <v>0</v>
      </c>
      <c r="L6" s="31">
        <f>SUMPRODUCT(($G$11:$L$13=B6)*($Y$11:$Y$13=1))+SUMPRODUCT(($N$11:$S$13=B6)*($AA$11:$AA$13=1))</f>
        <v>0</v>
      </c>
      <c r="M6" s="31">
        <f>SUMPRODUCT(($G$11:$L$13=B6)*($Y$11:$Y$13=0))+SUMPRODUCT(($N$11:$S$13=B6)*($AA$11:$AA$13=0))</f>
        <v>0</v>
      </c>
      <c r="N6" s="50">
        <f ca="1">H6-I6</f>
        <v>0</v>
      </c>
      <c r="O6" s="28">
        <f ca="1">RANK(Y6,$Y$6:$Y$8,0)</f>
        <v>1</v>
      </c>
      <c r="P6" s="97" t="s">
        <v>68</v>
      </c>
      <c r="Q6" s="97"/>
      <c r="R6" s="97"/>
      <c r="S6" s="97"/>
      <c r="T6" s="97"/>
      <c r="U6" s="97"/>
      <c r="V6" s="97"/>
      <c r="W6" s="29">
        <f ca="1">SUMIF($AF$11:$AK$16,P6,$AT$11:$AT$16)+SUMIF($AM$11:$AR$16,P6,$AV$11:$AV$16)</f>
        <v>0</v>
      </c>
      <c r="X6" s="29">
        <f ca="1">SUMIF($AF$11:$AK$16,P6,$AV$11:$AV$16)+SUMIF($AM$11:$AR$16,P6,$AT$11:$AT$16)</f>
        <v>0</v>
      </c>
      <c r="Y6" s="30">
        <f ca="1">(Z6*3)+AA6+(W6*0.001)-(X6*0.001)</f>
        <v>0</v>
      </c>
      <c r="Z6" s="31">
        <f>SUMPRODUCT(($AF$11:$AK$16=P6)*($AX$11:$AX$16=3))+SUMPRODUCT(($AM$11:$AR$16=P6)*($AZ$11:$AZ$16=3))</f>
        <v>0</v>
      </c>
      <c r="AA6" s="31">
        <f>SUMPRODUCT(($AF$11:$AK$16=P6)*($AX$11:$AX$16=1))+SUMPRODUCT(($AM$11:$AR$16=P6)*($AZ$11:$AZ$16=1))</f>
        <v>0</v>
      </c>
      <c r="AB6" s="31">
        <f>SUMPRODUCT(($AF$11:$AK$16=P6)*($AX$11:$AX$16=0))+SUMPRODUCT(($AM$11:$AR$16=P6)*($AZ$11:$AZ$16=0))</f>
        <v>0</v>
      </c>
      <c r="AC6" s="50">
        <f ca="1">W6-X6</f>
        <v>0</v>
      </c>
      <c r="AD6" s="28">
        <f ca="1">RANK(AM6,$AM$6:$AM$8,0)</f>
        <v>1</v>
      </c>
      <c r="AE6" s="97" t="s">
        <v>42</v>
      </c>
      <c r="AF6" s="97"/>
      <c r="AG6" s="97"/>
      <c r="AH6" s="97"/>
      <c r="AI6" s="97"/>
      <c r="AJ6" s="97"/>
      <c r="AK6" s="29">
        <f ca="1">SUMIF($G$19:$L$21,AE6,$U$19:$U$21)+SUMIF($N$19:$S$21,AE6,$W$19:$W$21)</f>
        <v>0</v>
      </c>
      <c r="AL6" s="29">
        <f ca="1">SUMIF($G$19:$L$21,AE6,$W$19:$W$21)+SUMIF($N$19:$S$21,AE6,$U$19:$U$21)</f>
        <v>0</v>
      </c>
      <c r="AM6" s="30">
        <f ca="1">(AN6*3)+AO6+(AK6*0.001)-(AL6*0.001)</f>
        <v>0</v>
      </c>
      <c r="AN6" s="31">
        <f>SUMPRODUCT(($G$19:$L$21=AE6)*($Y$19:$Y$21=3))+SUMPRODUCT(($N$19:$S$21=AE6)*($AA$19:$AA$21=3))</f>
        <v>0</v>
      </c>
      <c r="AO6" s="31">
        <f>SUMPRODUCT(($G$19:$L$21=AE6)*($Y$19:$Y$21=1))+SUMPRODUCT(($N$19:$S$21=AE6)*($AA$19:$AA$21=1))</f>
        <v>0</v>
      </c>
      <c r="AP6" s="31">
        <f>SUMPRODUCT(($G$19:$L$21=AE6)*($Y$19:$Y$21=0))+SUMPRODUCT(($N$19:$S$21=AE6)*($AA$19:$AA$21=0))</f>
        <v>0</v>
      </c>
      <c r="AQ6" s="50">
        <f ca="1">AK6-AL6</f>
        <v>0</v>
      </c>
      <c r="AR6" s="28">
        <f ca="1">RANK(BA6,$BA$6:$BA$8,0)</f>
        <v>1</v>
      </c>
      <c r="AS6" s="97" t="s">
        <v>43</v>
      </c>
      <c r="AT6" s="97"/>
      <c r="AU6" s="97"/>
      <c r="AV6" s="97"/>
      <c r="AW6" s="97"/>
      <c r="AX6" s="97"/>
      <c r="AY6" s="29">
        <f ca="1">SUMIF($AF$19:$AK$24,AS6,$AT$19:$AT$21)+SUMIF($AM$19:$AR$24,AS6,$AV$19:$AV$21)</f>
        <v>0</v>
      </c>
      <c r="AZ6" s="29">
        <f ca="1">SUMIF($AF$19:$AK$24,AS6,$AV$19:$AV$21)+SUMIF($AM$19:$AR$24,AS6,$AT$19:$AT$21)</f>
        <v>0</v>
      </c>
      <c r="BA6" s="30">
        <f ca="1">(BB6*3)+BC6+(AY6*0.001)-(AZ6*0.001)</f>
        <v>0</v>
      </c>
      <c r="BB6" s="31">
        <f>SUMPRODUCT(($AF$19:$AK$21=AS6)*($AX$19:$AX$21=3))+SUMPRODUCT(($AM$19:$AR$21=AS6)*($AZ$19:$AZ$21=3))</f>
        <v>0</v>
      </c>
      <c r="BC6" s="31">
        <f>SUMPRODUCT(($AF$19:$AK$21=AS6)*($AX$19:$AX$21=1))+SUMPRODUCT(($AM$19:$AR$21=AS6)*($AZ$19:$AZ$21=1))</f>
        <v>0</v>
      </c>
      <c r="BD6" s="31">
        <f>SUMPRODUCT(($AF$19:$AK$21=AS6)*($AX$19:$AX$21=0))+SUMPRODUCT(($AM$19:$AR$21=AS6)*($AZ$19:$AZ$21=0))</f>
        <v>0</v>
      </c>
      <c r="BE6" s="50">
        <f ca="1">AY6-AZ6</f>
        <v>0</v>
      </c>
      <c r="BF6" s="1"/>
      <c r="BJ6" s="34"/>
    </row>
    <row r="7" spans="1:69" s="35" customFormat="1" ht="18" customHeight="1" x14ac:dyDescent="0.2">
      <c r="A7" s="32">
        <f ca="1">RANK(J7,$J$6:$J$8,0)</f>
        <v>1</v>
      </c>
      <c r="B7" s="97" t="s">
        <v>67</v>
      </c>
      <c r="C7" s="97"/>
      <c r="D7" s="97"/>
      <c r="E7" s="97"/>
      <c r="F7" s="97"/>
      <c r="G7" s="97"/>
      <c r="H7" s="7">
        <f ca="1">SUMIF($G$11:$L$23,B7,$U$11:$U$16)+SUMIF($N$11:$S$23,B7,$W$11:$W$16)</f>
        <v>0</v>
      </c>
      <c r="I7" s="7">
        <f ca="1">SUMIF($G$11:$L$23,B7,$W$11:$W$16)+SUMIF($N$11:$S$23,B7,$U$11:$U$16)</f>
        <v>0</v>
      </c>
      <c r="J7" s="25">
        <f ca="1">(K7*3)+L7+(H7*0.001)-(I7*0.001)</f>
        <v>0</v>
      </c>
      <c r="K7" s="26">
        <f>SUMPRODUCT(($G$11:$L$13=B7)*($Y$11:$Y$13=3))+SUMPRODUCT(($N$11:$S$13=B7)*($AA$11:$AA$13=3))</f>
        <v>0</v>
      </c>
      <c r="L7" s="26">
        <f>SUMPRODUCT(($G$11:$K$13=B7)*($Y$11:$Y$13=1))+SUMPRODUCT(($N$11:$R$13=B7)*($AA$11:$AA$13=1))</f>
        <v>0</v>
      </c>
      <c r="M7" s="26">
        <f>SUMPRODUCT(($G$11:$L$13=B7)*($Y$11:$Y$13=0))+SUMPRODUCT(($N$11:$S$13=B7)*($AA$11:$AA$13=0))</f>
        <v>0</v>
      </c>
      <c r="N7" s="51">
        <f ca="1">H7-I7</f>
        <v>0</v>
      </c>
      <c r="O7" s="32">
        <f ca="1">RANK(Y7,$Y$6:$Y$8,0)</f>
        <v>1</v>
      </c>
      <c r="P7" s="97" t="s">
        <v>69</v>
      </c>
      <c r="Q7" s="97"/>
      <c r="R7" s="97"/>
      <c r="S7" s="97"/>
      <c r="T7" s="97"/>
      <c r="U7" s="97"/>
      <c r="V7" s="97"/>
      <c r="W7" s="7">
        <f ca="1">SUMIF($AF$11:$AK$16,P7,$AT$11:$AT$16)+SUMIF($AM$11:$AR$16,P7,$AV$11:$AV$16)</f>
        <v>0</v>
      </c>
      <c r="X7" s="7">
        <f ca="1">SUMIF($AF$11:$AK$16,P7,$AV$11:$AV$16)+SUMIF($AM$11:$AR$16,P7,$AT$11:$AT$16)</f>
        <v>0</v>
      </c>
      <c r="Y7" s="25">
        <f ca="1">(Z7*3)+AA7+(W7*0.001)-(X7*0.001)</f>
        <v>0</v>
      </c>
      <c r="Z7" s="26">
        <f>SUMPRODUCT(($AF$11:$AK$16=P7)*($AX$11:$AX$16=3))+SUMPRODUCT(($AM$11:$AR$16=P7)*($AZ$11:$AZ$16=3))</f>
        <v>0</v>
      </c>
      <c r="AA7" s="26">
        <f>SUMPRODUCT(($AF$11:$AK$16=P7)*($AX$11:$AX$16=1))+SUMPRODUCT(($AM$11:$AR$16=P7)*($AZ$11:$AZ$16=1))</f>
        <v>0</v>
      </c>
      <c r="AB7" s="26">
        <f>SUMPRODUCT(($AF$11:$AK$16=P7)*($AX$11:$AX$16=0))+SUMPRODUCT(($AM$11:$AR$16=P7)*($AZ$11:$AZ$16=0))</f>
        <v>0</v>
      </c>
      <c r="AC7" s="51">
        <f ca="1">W7-X7</f>
        <v>0</v>
      </c>
      <c r="AD7" s="32">
        <f ca="1">RANK(AM7,$AM$6:$AM$8,0)</f>
        <v>1</v>
      </c>
      <c r="AE7" s="97" t="s">
        <v>72</v>
      </c>
      <c r="AF7" s="97"/>
      <c r="AG7" s="97"/>
      <c r="AH7" s="97"/>
      <c r="AI7" s="97"/>
      <c r="AJ7" s="97"/>
      <c r="AK7" s="7">
        <f ca="1">SUMIF($G$19:$L$21,AE7,$U$19:$U$21)+SUMIF($N$19:$S$21,AE7,$W$19:$W$21)</f>
        <v>0</v>
      </c>
      <c r="AL7" s="7">
        <f ca="1">SUMIF($G$19:$L$21,AE7,$W$19:$W$21)+SUMIF($N$19:$S$21,AE7,$U$19:$U$21)</f>
        <v>0</v>
      </c>
      <c r="AM7" s="25">
        <f ca="1">(AN7*3)+AO7+(AK7*0.001)-(AL7*0.001)</f>
        <v>0</v>
      </c>
      <c r="AN7" s="26">
        <f>SUMPRODUCT(($G$19:$L$21=AE7)*($Y$19:$Y$21=3))+SUMPRODUCT(($N$19:$S$21=AE7)*($AA$19:$AA$21=3))</f>
        <v>0</v>
      </c>
      <c r="AO7" s="26">
        <f>SUMPRODUCT(($G$19:$L$21=AE7)*($Y$19:$Y$21=1))+SUMPRODUCT(($N$19:$S$21=AE7)*($AA$19:$AA$21=1))</f>
        <v>0</v>
      </c>
      <c r="AP7" s="26">
        <f>SUMPRODUCT(($G$19:$L$21=AE7)*($Y$19:$Y$21=0))+SUMPRODUCT(($N$19:$S$21=AE7)*($AA$19:$AA$21=0))</f>
        <v>0</v>
      </c>
      <c r="AQ7" s="51">
        <f ca="1">AK7-AL7</f>
        <v>0</v>
      </c>
      <c r="AR7" s="32">
        <f ca="1">RANK(BA7,$BA$6:$BA$8,0)</f>
        <v>1</v>
      </c>
      <c r="AS7" s="97" t="s">
        <v>73</v>
      </c>
      <c r="AT7" s="97"/>
      <c r="AU7" s="97"/>
      <c r="AV7" s="97"/>
      <c r="AW7" s="97"/>
      <c r="AX7" s="97"/>
      <c r="AY7" s="7">
        <f ca="1">SUMIF($AF$19:$AK$24,AS7,$AT$19:$AT$21)+SUMIF($AM$19:$AR$24,AS7,$AV$19:$AV$21)</f>
        <v>0</v>
      </c>
      <c r="AZ7" s="7">
        <f ca="1">SUMIF($AF$19:$AK$24,AS7,$AV$19:$AV$21)+SUMIF($AM$19:$AR$24,AS7,$AT$19:$AT$21)</f>
        <v>0</v>
      </c>
      <c r="BA7" s="25">
        <f ca="1">(BB7*3)+BC7+(AY7*0.001)-(AZ7*0.001)</f>
        <v>0</v>
      </c>
      <c r="BB7" s="26">
        <f>SUMPRODUCT(($AF$19:$AK$21=AS7)*($AX$19:$AX$21=3))+SUMPRODUCT(($AM$19:$AR$21=AS7)*($AZ$19:$AZ$21=3))</f>
        <v>0</v>
      </c>
      <c r="BC7" s="26">
        <f>SUMPRODUCT(($AF$19:$AK$21=AS7)*($AX$19:$AX$21=1))+SUMPRODUCT(($AM$19:$AR$21=AS7)*($AZ$19:$AZ$21=1))</f>
        <v>0</v>
      </c>
      <c r="BD7" s="26">
        <f>SUMPRODUCT(($AF$19:$AK$21=AS7)*($AX$19:$AX$21=0))+SUMPRODUCT(($AM$19:$AR$21=AS7)*($AZ$19:$AZ$21=0))</f>
        <v>0</v>
      </c>
      <c r="BE7" s="51">
        <f ca="1">AY7-AZ7</f>
        <v>0</v>
      </c>
      <c r="BF7" s="1"/>
      <c r="BJ7" s="34"/>
    </row>
    <row r="8" spans="1:69" s="35" customFormat="1" ht="18" customHeight="1" x14ac:dyDescent="0.2">
      <c r="A8" s="32">
        <f ca="1">RANK(J8,$J$6:$J$8,0)</f>
        <v>1</v>
      </c>
      <c r="B8" s="97" t="s">
        <v>71</v>
      </c>
      <c r="C8" s="97"/>
      <c r="D8" s="97"/>
      <c r="E8" s="97"/>
      <c r="F8" s="97"/>
      <c r="G8" s="97"/>
      <c r="H8" s="7">
        <f ca="1">SUMIF($G$11:$L$23,B8,$U$11:$U$16)+SUMIF($N$11:$S$23,B8,$W$11:$W$16)</f>
        <v>0</v>
      </c>
      <c r="I8" s="7">
        <f ca="1">SUMIF($G$11:$L$23,B8,$W$11:$W$16)+SUMIF($N$11:$S$23,B8,$U$11:$U$16)</f>
        <v>0</v>
      </c>
      <c r="J8" s="25">
        <f ca="1">(K8*3)+L8+(H8*0.001)-(I8*0.001)</f>
        <v>0</v>
      </c>
      <c r="K8" s="26">
        <f>SUMPRODUCT(($G$11:$L$13=B8)*($Y$11:$Y$13=3))+SUMPRODUCT(($N$11:$S$13=B8)*($AA$11:$AA$13=3))</f>
        <v>0</v>
      </c>
      <c r="L8" s="26">
        <f>SUMPRODUCT(($G$11:$L$13=B8)*($Y$11:$Y$13=1))+SUMPRODUCT(($N$11:$S$13=B8)*($AA$11:$AA$13=1))</f>
        <v>0</v>
      </c>
      <c r="M8" s="26">
        <f>SUMPRODUCT(($G$11:$L$13=B8)*($Y$11:$Y$13=0))+SUMPRODUCT(($N$11:$S$13=B8)*($AA$11:$AA$13=0))</f>
        <v>0</v>
      </c>
      <c r="N8" s="51">
        <f ca="1">H8-I8</f>
        <v>0</v>
      </c>
      <c r="O8" s="32">
        <f ca="1">RANK(Y8,$Y$6:$Y$8,0)</f>
        <v>1</v>
      </c>
      <c r="P8" s="97" t="s">
        <v>70</v>
      </c>
      <c r="Q8" s="97"/>
      <c r="R8" s="97"/>
      <c r="S8" s="97"/>
      <c r="T8" s="97"/>
      <c r="U8" s="97"/>
      <c r="V8" s="97"/>
      <c r="W8" s="7">
        <f ca="1">SUMIF($AF$11:$AK$16,P8,$AT$11:$AT$16)+SUMIF($AM$11:$AR$16,P8,$AV$11:$AV$16)</f>
        <v>0</v>
      </c>
      <c r="X8" s="7">
        <f ca="1">SUMIF($AF$11:$AK$16,P8,$AV$11:$AV$16)+SUMIF($AM$11:$AR$16,P8,$AT$11:$AT$16)</f>
        <v>0</v>
      </c>
      <c r="Y8" s="25">
        <f ca="1">(Z8*3)+AA8+(W8*0.001)-(X8*0.001)</f>
        <v>0</v>
      </c>
      <c r="Z8" s="26">
        <f>SUMPRODUCT(($AF$11:$AK$16=P8)*($AX$11:$AX$16=3))+SUMPRODUCT(($AM$11:$AR$16=P8)*($AZ$11:$AZ$16=3))</f>
        <v>0</v>
      </c>
      <c r="AA8" s="26">
        <f>SUMPRODUCT(($AF$11:$AK$16=P8)*($AX$11:$AX$16=1))+SUMPRODUCT(($AM$11:$AR$16=P8)*($AZ$11:$AZ$16=1))</f>
        <v>0</v>
      </c>
      <c r="AB8" s="26">
        <f>SUMPRODUCT(($AF$11:$AK$16=P8)*($AX$11:$AX$16=0))+SUMPRODUCT(($AM$11:$AR$16=P8)*($AZ$11:$AZ$16=0))</f>
        <v>0</v>
      </c>
      <c r="AC8" s="51">
        <f ca="1">W8-X8</f>
        <v>0</v>
      </c>
      <c r="AD8" s="32">
        <f ca="1">RANK(AM8,$AM$6:$AM$8,0)</f>
        <v>1</v>
      </c>
      <c r="AE8" s="97" t="s">
        <v>66</v>
      </c>
      <c r="AF8" s="97"/>
      <c r="AG8" s="97"/>
      <c r="AH8" s="97"/>
      <c r="AI8" s="97"/>
      <c r="AJ8" s="97"/>
      <c r="AK8" s="7">
        <f ca="1">SUMIF($G$19:$L$21,AE8,$U$19:$U$21)+SUMIF($N$19:$S$21,AE8,$W$19:$W$21)</f>
        <v>0</v>
      </c>
      <c r="AL8" s="7">
        <f ca="1">SUMIF($G$19:$L$21,AE8,$W$19:$W$21)+SUMIF($N$19:$S$21,AE8,$U$19:$U$21)</f>
        <v>0</v>
      </c>
      <c r="AM8" s="25">
        <f ca="1">(AN8*3)+AO8+(AK8*0.001)-(AL8*0.001)</f>
        <v>0</v>
      </c>
      <c r="AN8" s="26">
        <f>SUMPRODUCT(($G$19:$L$21=AE8)*($Y$19:$Y$21=3))+SUMPRODUCT(($N$19:$S$21=AE8)*($AA$19:$AA$21=3))</f>
        <v>0</v>
      </c>
      <c r="AO8" s="26">
        <f>SUMPRODUCT(($G$19:$L$21=AE8)*($Y$19:$Y$21=1))+SUMPRODUCT(($N$19:$S$21=AE8)*($AA$19:$AA$21=1))</f>
        <v>0</v>
      </c>
      <c r="AP8" s="26">
        <f>SUMPRODUCT(($G$19:$L$21=AE8)*($Y$19:$Y$21=0))+SUMPRODUCT(($N$19:$S$21=AE8)*($AA$19:$AA$21=0))</f>
        <v>0</v>
      </c>
      <c r="AQ8" s="51">
        <f ca="1">AK8-AL8</f>
        <v>0</v>
      </c>
      <c r="AR8" s="32">
        <f ca="1">RANK(BA8,$BA$6:$BA$8,0)</f>
        <v>1</v>
      </c>
      <c r="AS8" s="97" t="s">
        <v>74</v>
      </c>
      <c r="AT8" s="97"/>
      <c r="AU8" s="97"/>
      <c r="AV8" s="97"/>
      <c r="AW8" s="97"/>
      <c r="AX8" s="97"/>
      <c r="AY8" s="7">
        <f ca="1">SUMIF($AF$19:$AK$24,AS8,$AT$19:$AT$21)+SUMIF($AM$19:$AR$24,AS8,$AV$19:$AV$21)</f>
        <v>0</v>
      </c>
      <c r="AZ8" s="7">
        <f ca="1">SUMIF($AF$19:$AK$24,AS8,$AV$19:$AV$21)+SUMIF($AM$19:$AR$24,AS8,$AT$19:$AT$21)</f>
        <v>0</v>
      </c>
      <c r="BA8" s="25">
        <f ca="1">(BB8*3)+BC8+(AY8*0.001)-(AZ8*0.001)</f>
        <v>0</v>
      </c>
      <c r="BB8" s="26">
        <f>SUMPRODUCT(($AF$19:$AK$21=AS8)*($AX$19:$AX$21=3))+SUMPRODUCT(($AM$19:$AR$21=AS8)*($AZ$19:$AZ$21=3))</f>
        <v>0</v>
      </c>
      <c r="BC8" s="26">
        <f>SUMPRODUCT(($AF$19:$AK$21=AS8)*($AX$19:$AX$21=1))+SUMPRODUCT(($AM$19:$AR$21=AS8)*($AZ$19:$AZ$21=1))</f>
        <v>0</v>
      </c>
      <c r="BD8" s="26">
        <f>SUMPRODUCT(($AF$19:$AK$21=AS8)*($AX$19:$AX$21=0))+SUMPRODUCT(($AM$19:$AR$21=AS8)*($AZ$19:$AZ$21=0))</f>
        <v>0</v>
      </c>
      <c r="BE8" s="51">
        <f ca="1">AY8-AZ8</f>
        <v>0</v>
      </c>
      <c r="BF8" s="1"/>
    </row>
    <row r="9" spans="1:69" s="35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/>
      <c r="AA9" s="5"/>
      <c r="AB9" s="6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69" s="35" customFormat="1" ht="18" customHeight="1" x14ac:dyDescent="0.25">
      <c r="A10" s="90"/>
      <c r="B10" s="90"/>
      <c r="C10" s="1"/>
      <c r="D10" s="100" t="s">
        <v>29</v>
      </c>
      <c r="E10" s="100"/>
      <c r="F10" s="1"/>
      <c r="G10" s="100" t="s">
        <v>20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"/>
      <c r="U10" s="98" t="s">
        <v>30</v>
      </c>
      <c r="V10" s="98"/>
      <c r="W10" s="98"/>
      <c r="X10" s="1"/>
      <c r="Y10" s="99" t="s">
        <v>31</v>
      </c>
      <c r="Z10" s="99"/>
      <c r="AA10" s="99"/>
      <c r="AB10" s="1"/>
      <c r="AC10" s="100" t="s">
        <v>29</v>
      </c>
      <c r="AD10" s="100"/>
      <c r="AE10" s="1"/>
      <c r="AF10" s="98" t="s">
        <v>19</v>
      </c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22"/>
      <c r="AT10" s="98" t="s">
        <v>30</v>
      </c>
      <c r="AU10" s="98"/>
      <c r="AV10" s="98"/>
      <c r="AW10" s="1"/>
      <c r="AX10" s="99" t="s">
        <v>31</v>
      </c>
      <c r="AY10" s="99"/>
      <c r="AZ10" s="99"/>
      <c r="BA10" s="1"/>
      <c r="BB10" s="1"/>
      <c r="BC10" s="1"/>
      <c r="BD10" s="90"/>
      <c r="BE10" s="90"/>
      <c r="BF10" s="1"/>
    </row>
    <row r="11" spans="1:69" s="35" customFormat="1" ht="18" customHeight="1" x14ac:dyDescent="0.25">
      <c r="A11" s="11"/>
      <c r="B11" s="11"/>
      <c r="C11" s="3"/>
      <c r="D11" s="96">
        <v>0.375</v>
      </c>
      <c r="E11" s="96"/>
      <c r="F11" s="52"/>
      <c r="G11" s="101" t="str">
        <f>B6</f>
        <v>VBD Wit</v>
      </c>
      <c r="H11" s="102"/>
      <c r="I11" s="102"/>
      <c r="J11" s="102"/>
      <c r="K11" s="102"/>
      <c r="L11" s="102"/>
      <c r="M11" s="13" t="s">
        <v>0</v>
      </c>
      <c r="N11" s="102" t="str">
        <f>B7</f>
        <v>KSC Grimbergen</v>
      </c>
      <c r="O11" s="102"/>
      <c r="P11" s="102"/>
      <c r="Q11" s="102"/>
      <c r="R11" s="102"/>
      <c r="S11" s="103"/>
      <c r="T11" s="3"/>
      <c r="U11" s="38"/>
      <c r="V11" s="41" t="s">
        <v>0</v>
      </c>
      <c r="W11" s="38"/>
      <c r="X11" s="3"/>
      <c r="Y11" s="27" t="str">
        <f>IF(U11="","",IF(U11&gt;W11,3,IF(U11=W11,1,0)))</f>
        <v/>
      </c>
      <c r="Z11" s="3"/>
      <c r="AA11" s="27" t="str">
        <f>IF(W11="","",IF(W11&gt;U11,3,IF(W11=U11,1,0)))</f>
        <v/>
      </c>
      <c r="AB11" s="3"/>
      <c r="AC11" s="96">
        <v>0.375</v>
      </c>
      <c r="AD11" s="96"/>
      <c r="AE11" s="3"/>
      <c r="AF11" s="101" t="str">
        <f>P6</f>
        <v>KVC Jong Lede</v>
      </c>
      <c r="AG11" s="102"/>
      <c r="AH11" s="102"/>
      <c r="AI11" s="102"/>
      <c r="AJ11" s="102"/>
      <c r="AK11" s="102"/>
      <c r="AL11" s="15" t="s">
        <v>0</v>
      </c>
      <c r="AM11" s="102" t="str">
        <f>P7</f>
        <v>KSV Bornem</v>
      </c>
      <c r="AN11" s="102"/>
      <c r="AO11" s="102"/>
      <c r="AP11" s="102"/>
      <c r="AQ11" s="102"/>
      <c r="AR11" s="103"/>
      <c r="AS11" s="18"/>
      <c r="AT11" s="38"/>
      <c r="AU11" s="41" t="s">
        <v>0</v>
      </c>
      <c r="AV11" s="38"/>
      <c r="AW11" s="3"/>
      <c r="AX11" s="27" t="str">
        <f>IF(AT11="","",IF(AT11&gt;AV11,3,IF(AT11=AV11,1,0)))</f>
        <v/>
      </c>
      <c r="AY11" s="3"/>
      <c r="AZ11" s="27" t="str">
        <f>IF(AV11="","",IF(AV11&gt;AT11,3,IF(AV11=AT11,1,0)))</f>
        <v/>
      </c>
      <c r="BA11" s="3"/>
      <c r="BB11" s="3"/>
      <c r="BC11" s="3"/>
      <c r="BD11" s="11"/>
      <c r="BE11" s="11"/>
      <c r="BF11" s="36"/>
      <c r="BG11" s="36"/>
      <c r="BH11" s="36"/>
      <c r="BI11" s="36"/>
    </row>
    <row r="12" spans="1:69" s="36" customFormat="1" ht="18" customHeight="1" x14ac:dyDescent="0.25">
      <c r="A12" s="11"/>
      <c r="B12" s="76"/>
      <c r="C12" s="2"/>
      <c r="D12" s="96">
        <v>0.3888888888888889</v>
      </c>
      <c r="E12" s="96"/>
      <c r="F12" s="52"/>
      <c r="G12" s="101" t="str">
        <f>B7</f>
        <v>KSC Grimbergen</v>
      </c>
      <c r="H12" s="102"/>
      <c r="I12" s="102"/>
      <c r="J12" s="102"/>
      <c r="K12" s="102"/>
      <c r="L12" s="102"/>
      <c r="M12" s="13" t="s">
        <v>0</v>
      </c>
      <c r="N12" s="102" t="str">
        <f>B8</f>
        <v>Francs Borians</v>
      </c>
      <c r="O12" s="102"/>
      <c r="P12" s="102"/>
      <c r="Q12" s="102"/>
      <c r="R12" s="102"/>
      <c r="S12" s="103"/>
      <c r="T12" s="2"/>
      <c r="U12" s="38"/>
      <c r="V12" s="41" t="s">
        <v>0</v>
      </c>
      <c r="W12" s="38"/>
      <c r="X12" s="2"/>
      <c r="Y12" s="27" t="str">
        <f>IF(U12="","",IF(U12&gt;W12,3,IF(U12=W12,1,0)))</f>
        <v/>
      </c>
      <c r="Z12" s="3"/>
      <c r="AA12" s="27" t="str">
        <f t="shared" ref="AA12:AA13" si="0">IF(W12="","",IF(W12&gt;U12,3,IF(W12=U12,1,0)))</f>
        <v/>
      </c>
      <c r="AB12" s="2"/>
      <c r="AC12" s="96">
        <v>0.3888888888888889</v>
      </c>
      <c r="AD12" s="96"/>
      <c r="AE12" s="2"/>
      <c r="AF12" s="101" t="str">
        <f>P7</f>
        <v>KSV Bornem</v>
      </c>
      <c r="AG12" s="102"/>
      <c r="AH12" s="102"/>
      <c r="AI12" s="102"/>
      <c r="AJ12" s="102"/>
      <c r="AK12" s="102"/>
      <c r="AL12" s="15" t="s">
        <v>0</v>
      </c>
      <c r="AM12" s="102" t="str">
        <f>P8</f>
        <v>FC Metropool</v>
      </c>
      <c r="AN12" s="102"/>
      <c r="AO12" s="102"/>
      <c r="AP12" s="102"/>
      <c r="AQ12" s="102"/>
      <c r="AR12" s="103"/>
      <c r="AS12" s="18"/>
      <c r="AT12" s="38"/>
      <c r="AU12" s="41" t="s">
        <v>0</v>
      </c>
      <c r="AV12" s="38"/>
      <c r="AW12" s="2"/>
      <c r="AX12" s="27" t="str">
        <f>IF(AT12="","",IF(AT12&gt;AV12,3,IF(AT12=AV12,1,0)))</f>
        <v/>
      </c>
      <c r="AY12" s="3"/>
      <c r="AZ12" s="27" t="str">
        <f t="shared" ref="AZ12:AZ13" si="1">IF(AV12="","",IF(AV12&gt;AT12,3,IF(AV12=AT12,1,0)))</f>
        <v/>
      </c>
      <c r="BA12" s="2"/>
      <c r="BB12" s="2"/>
      <c r="BC12" s="2"/>
      <c r="BD12" s="11"/>
      <c r="BE12" s="76"/>
      <c r="BF12" s="33"/>
      <c r="BG12" s="33"/>
      <c r="BH12" s="33"/>
      <c r="BI12" s="33"/>
    </row>
    <row r="13" spans="1:69" s="33" customFormat="1" ht="18" customHeight="1" x14ac:dyDescent="0.25">
      <c r="A13" s="11"/>
      <c r="B13" s="76"/>
      <c r="C13" s="2"/>
      <c r="D13" s="96">
        <v>0.40277777777777773</v>
      </c>
      <c r="E13" s="96"/>
      <c r="F13" s="52"/>
      <c r="G13" s="101" t="str">
        <f>B6</f>
        <v>VBD Wit</v>
      </c>
      <c r="H13" s="102"/>
      <c r="I13" s="102"/>
      <c r="J13" s="102"/>
      <c r="K13" s="102"/>
      <c r="L13" s="102"/>
      <c r="M13" s="13" t="s">
        <v>0</v>
      </c>
      <c r="N13" s="102" t="str">
        <f>B8</f>
        <v>Francs Borians</v>
      </c>
      <c r="O13" s="102"/>
      <c r="P13" s="102"/>
      <c r="Q13" s="102"/>
      <c r="R13" s="102"/>
      <c r="S13" s="103"/>
      <c r="T13" s="2"/>
      <c r="U13" s="38"/>
      <c r="V13" s="41" t="s">
        <v>0</v>
      </c>
      <c r="W13" s="38"/>
      <c r="X13" s="2"/>
      <c r="Y13" s="27" t="str">
        <f t="shared" ref="Y13" si="2">IF(U13="","",IF(U13&gt;W13,3,IF(U13=W13,1,0)))</f>
        <v/>
      </c>
      <c r="Z13" s="3"/>
      <c r="AA13" s="27" t="str">
        <f t="shared" si="0"/>
        <v/>
      </c>
      <c r="AB13" s="2"/>
      <c r="AC13" s="96">
        <v>0.40277777777777773</v>
      </c>
      <c r="AD13" s="96"/>
      <c r="AE13" s="2"/>
      <c r="AF13" s="101" t="str">
        <f>P6</f>
        <v>KVC Jong Lede</v>
      </c>
      <c r="AG13" s="102"/>
      <c r="AH13" s="102"/>
      <c r="AI13" s="102"/>
      <c r="AJ13" s="102"/>
      <c r="AK13" s="102"/>
      <c r="AL13" s="15" t="s">
        <v>0</v>
      </c>
      <c r="AM13" s="102" t="str">
        <f>P8</f>
        <v>FC Metropool</v>
      </c>
      <c r="AN13" s="102"/>
      <c r="AO13" s="102"/>
      <c r="AP13" s="102"/>
      <c r="AQ13" s="102"/>
      <c r="AR13" s="103"/>
      <c r="AS13" s="18"/>
      <c r="AT13" s="38"/>
      <c r="AU13" s="41" t="s">
        <v>0</v>
      </c>
      <c r="AV13" s="38"/>
      <c r="AW13" s="2"/>
      <c r="AX13" s="27" t="str">
        <f t="shared" ref="AX13" si="3">IF(AT13="","",IF(AT13&gt;AV13,3,IF(AT13=AV13,1,0)))</f>
        <v/>
      </c>
      <c r="AY13" s="3"/>
      <c r="AZ13" s="27" t="str">
        <f t="shared" si="1"/>
        <v/>
      </c>
      <c r="BA13" s="2"/>
      <c r="BB13" s="2"/>
      <c r="BC13" s="2"/>
      <c r="BD13" s="11"/>
      <c r="BE13" s="76"/>
    </row>
    <row r="14" spans="1:69" s="33" customFormat="1" ht="18" customHeight="1" x14ac:dyDescent="0.25">
      <c r="A14" s="11"/>
      <c r="B14" s="76"/>
      <c r="C14" s="76"/>
      <c r="D14" s="94"/>
      <c r="E14" s="94"/>
      <c r="F14" s="77"/>
      <c r="G14" s="95"/>
      <c r="H14" s="95"/>
      <c r="I14" s="95"/>
      <c r="J14" s="95"/>
      <c r="K14" s="95"/>
      <c r="L14" s="95"/>
      <c r="M14" s="78"/>
      <c r="N14" s="95"/>
      <c r="O14" s="95"/>
      <c r="P14" s="95"/>
      <c r="Q14" s="95"/>
      <c r="R14" s="95"/>
      <c r="S14" s="95"/>
      <c r="T14" s="76"/>
      <c r="U14" s="79"/>
      <c r="V14" s="80"/>
      <c r="W14" s="79"/>
      <c r="X14" s="76"/>
      <c r="Y14" s="11"/>
      <c r="Z14" s="11"/>
      <c r="AA14" s="11"/>
      <c r="AB14" s="76"/>
      <c r="AC14" s="94"/>
      <c r="AD14" s="94"/>
      <c r="AE14" s="76"/>
      <c r="AF14" s="95"/>
      <c r="AG14" s="95"/>
      <c r="AH14" s="95"/>
      <c r="AI14" s="95"/>
      <c r="AJ14" s="95"/>
      <c r="AK14" s="95"/>
      <c r="AL14" s="81"/>
      <c r="AM14" s="95"/>
      <c r="AN14" s="95"/>
      <c r="AO14" s="95"/>
      <c r="AP14" s="95"/>
      <c r="AQ14" s="95"/>
      <c r="AR14" s="95"/>
      <c r="AS14" s="82"/>
      <c r="AT14" s="79"/>
      <c r="AU14" s="80"/>
      <c r="AV14" s="79"/>
      <c r="AW14" s="76"/>
      <c r="AX14" s="11"/>
      <c r="AY14" s="11"/>
      <c r="AZ14" s="11"/>
      <c r="BA14" s="76"/>
      <c r="BB14" s="76"/>
      <c r="BC14" s="76"/>
      <c r="BD14" s="11"/>
      <c r="BE14" s="76"/>
      <c r="BF14" s="83"/>
      <c r="BG14" s="83"/>
      <c r="BH14" s="83"/>
      <c r="BI14" s="83"/>
    </row>
    <row r="15" spans="1:69" s="33" customFormat="1" ht="18" customHeight="1" x14ac:dyDescent="0.25">
      <c r="A15" s="11"/>
      <c r="B15" s="76"/>
      <c r="C15" s="76"/>
      <c r="D15" s="94"/>
      <c r="E15" s="94"/>
      <c r="F15" s="77"/>
      <c r="G15" s="95"/>
      <c r="H15" s="95"/>
      <c r="I15" s="95"/>
      <c r="J15" s="95"/>
      <c r="K15" s="95"/>
      <c r="L15" s="95"/>
      <c r="M15" s="78"/>
      <c r="N15" s="95"/>
      <c r="O15" s="95"/>
      <c r="P15" s="95"/>
      <c r="Q15" s="95"/>
      <c r="R15" s="95"/>
      <c r="S15" s="95"/>
      <c r="T15" s="76"/>
      <c r="U15" s="79"/>
      <c r="V15" s="80"/>
      <c r="W15" s="79"/>
      <c r="X15" s="76"/>
      <c r="Y15" s="11"/>
      <c r="Z15" s="11"/>
      <c r="AA15" s="11"/>
      <c r="AB15" s="76"/>
      <c r="AC15" s="94"/>
      <c r="AD15" s="94"/>
      <c r="AE15" s="76"/>
      <c r="AF15" s="95"/>
      <c r="AG15" s="95"/>
      <c r="AH15" s="95"/>
      <c r="AI15" s="95"/>
      <c r="AJ15" s="95"/>
      <c r="AK15" s="95"/>
      <c r="AL15" s="81"/>
      <c r="AM15" s="95"/>
      <c r="AN15" s="95"/>
      <c r="AO15" s="95"/>
      <c r="AP15" s="95"/>
      <c r="AQ15" s="95"/>
      <c r="AR15" s="95"/>
      <c r="AS15" s="82"/>
      <c r="AT15" s="79"/>
      <c r="AU15" s="80"/>
      <c r="AV15" s="79"/>
      <c r="AW15" s="76"/>
      <c r="AX15" s="11"/>
      <c r="AY15" s="11"/>
      <c r="AZ15" s="11"/>
      <c r="BA15" s="76"/>
      <c r="BB15" s="76"/>
      <c r="BC15" s="76"/>
      <c r="BD15" s="11"/>
      <c r="BE15" s="76"/>
      <c r="BF15" s="83"/>
      <c r="BG15" s="83"/>
      <c r="BH15" s="83"/>
      <c r="BI15" s="83"/>
    </row>
    <row r="16" spans="1:69" s="33" customFormat="1" ht="18" customHeight="1" x14ac:dyDescent="0.25">
      <c r="A16" s="11"/>
      <c r="B16" s="76"/>
      <c r="C16" s="76"/>
      <c r="D16" s="94"/>
      <c r="E16" s="94"/>
      <c r="F16" s="77"/>
      <c r="G16" s="95"/>
      <c r="H16" s="95"/>
      <c r="I16" s="95"/>
      <c r="J16" s="95"/>
      <c r="K16" s="95"/>
      <c r="L16" s="95"/>
      <c r="M16" s="78"/>
      <c r="N16" s="95"/>
      <c r="O16" s="95"/>
      <c r="P16" s="95"/>
      <c r="Q16" s="95"/>
      <c r="R16" s="95"/>
      <c r="S16" s="95"/>
      <c r="T16" s="76"/>
      <c r="U16" s="79"/>
      <c r="V16" s="80"/>
      <c r="W16" s="79"/>
      <c r="X16" s="76"/>
      <c r="Y16" s="11"/>
      <c r="Z16" s="11"/>
      <c r="AA16" s="11"/>
      <c r="AB16" s="76"/>
      <c r="AC16" s="94"/>
      <c r="AD16" s="94"/>
      <c r="AE16" s="76"/>
      <c r="AF16" s="95"/>
      <c r="AG16" s="95"/>
      <c r="AH16" s="95"/>
      <c r="AI16" s="95"/>
      <c r="AJ16" s="95"/>
      <c r="AK16" s="95"/>
      <c r="AL16" s="81"/>
      <c r="AM16" s="95"/>
      <c r="AN16" s="95"/>
      <c r="AO16" s="95"/>
      <c r="AP16" s="95"/>
      <c r="AQ16" s="95"/>
      <c r="AR16" s="95"/>
      <c r="AS16" s="82"/>
      <c r="AT16" s="79"/>
      <c r="AU16" s="80"/>
      <c r="AV16" s="79"/>
      <c r="AW16" s="76"/>
      <c r="AX16" s="11"/>
      <c r="AY16" s="11"/>
      <c r="AZ16" s="11"/>
      <c r="BA16" s="76"/>
      <c r="BB16" s="76"/>
      <c r="BC16" s="76"/>
      <c r="BD16" s="11"/>
      <c r="BE16" s="76"/>
      <c r="BF16" s="83"/>
      <c r="BG16" s="83"/>
      <c r="BH16" s="83"/>
      <c r="BI16" s="83"/>
    </row>
    <row r="17" spans="1:61" s="33" customFormat="1" ht="18" customHeight="1" x14ac:dyDescent="0.2">
      <c r="A17" s="76"/>
      <c r="B17" s="77"/>
      <c r="C17" s="53"/>
      <c r="D17" s="18"/>
      <c r="E17" s="18"/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2"/>
      <c r="R17" s="9"/>
      <c r="S17" s="8"/>
      <c r="T17" s="9"/>
      <c r="X17" s="2"/>
      <c r="Y17" s="21"/>
      <c r="Z17" s="21"/>
      <c r="AA17" s="21"/>
      <c r="AB17" s="2"/>
      <c r="AC17" s="2"/>
      <c r="AD17" s="18"/>
      <c r="AE17" s="18"/>
      <c r="AF17" s="18"/>
      <c r="AG17" s="18"/>
      <c r="AH17" s="18"/>
      <c r="AI17" s="18"/>
      <c r="AJ17" s="20"/>
      <c r="AK17" s="18"/>
      <c r="AL17" s="18"/>
      <c r="AM17" s="18"/>
      <c r="AN17" s="18"/>
      <c r="AO17" s="18"/>
      <c r="AP17" s="18"/>
      <c r="AQ17" s="18"/>
      <c r="AR17" s="2"/>
      <c r="AS17" s="9"/>
      <c r="AT17" s="37"/>
      <c r="AW17" s="2"/>
      <c r="AX17" s="2"/>
      <c r="AY17" s="2"/>
      <c r="AZ17" s="2"/>
      <c r="BA17" s="2"/>
      <c r="BB17" s="2"/>
      <c r="BC17" s="2"/>
      <c r="BD17" s="76"/>
      <c r="BE17" s="76"/>
    </row>
    <row r="18" spans="1:61" s="33" customFormat="1" ht="18" customHeight="1" x14ac:dyDescent="0.25">
      <c r="A18" s="76"/>
      <c r="B18" s="77"/>
      <c r="C18" s="53"/>
      <c r="D18" s="100" t="s">
        <v>29</v>
      </c>
      <c r="E18" s="100"/>
      <c r="F18" s="2"/>
      <c r="G18" s="100" t="s">
        <v>32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"/>
      <c r="U18" s="109" t="s">
        <v>30</v>
      </c>
      <c r="V18" s="109"/>
      <c r="W18" s="109"/>
      <c r="X18" s="1"/>
      <c r="Y18" s="99" t="s">
        <v>31</v>
      </c>
      <c r="Z18" s="99"/>
      <c r="AA18" s="99"/>
      <c r="AB18" s="2"/>
      <c r="AC18" s="100" t="s">
        <v>29</v>
      </c>
      <c r="AD18" s="100"/>
      <c r="AE18" s="2"/>
      <c r="AF18" s="100" t="s">
        <v>18</v>
      </c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22"/>
      <c r="AT18" s="109" t="s">
        <v>30</v>
      </c>
      <c r="AU18" s="109"/>
      <c r="AV18" s="109"/>
      <c r="AW18" s="2"/>
      <c r="AX18" s="99" t="s">
        <v>31</v>
      </c>
      <c r="AY18" s="99"/>
      <c r="AZ18" s="99"/>
      <c r="BA18" s="2"/>
      <c r="BB18" s="2"/>
      <c r="BC18" s="2"/>
      <c r="BD18" s="76"/>
      <c r="BE18" s="76"/>
    </row>
    <row r="19" spans="1:61" s="33" customFormat="1" ht="18" customHeight="1" x14ac:dyDescent="0.25">
      <c r="A19" s="11"/>
      <c r="B19" s="84"/>
      <c r="C19" s="54"/>
      <c r="D19" s="96">
        <v>0.375</v>
      </c>
      <c r="E19" s="96"/>
      <c r="F19" s="52"/>
      <c r="G19" s="101" t="str">
        <f>AE6</f>
        <v>VBD Blauw</v>
      </c>
      <c r="H19" s="102"/>
      <c r="I19" s="102"/>
      <c r="J19" s="102"/>
      <c r="K19" s="102"/>
      <c r="L19" s="102"/>
      <c r="M19" s="13" t="s">
        <v>0</v>
      </c>
      <c r="N19" s="102" t="str">
        <f>AE7</f>
        <v>KFC Beerschot -W</v>
      </c>
      <c r="O19" s="102"/>
      <c r="P19" s="102"/>
      <c r="Q19" s="102"/>
      <c r="R19" s="102"/>
      <c r="S19" s="103"/>
      <c r="T19" s="3"/>
      <c r="U19" s="38"/>
      <c r="V19" s="41" t="s">
        <v>0</v>
      </c>
      <c r="W19" s="38"/>
      <c r="X19" s="3"/>
      <c r="Y19" s="27" t="str">
        <f>IF(U19="","",IF(U19&gt;W19,3,IF(U19=W19,1,0)))</f>
        <v/>
      </c>
      <c r="Z19" s="3"/>
      <c r="AA19" s="27" t="str">
        <f>IF(W19="","",IF(W19&gt;U19,3,IF(W19=U19,1,0)))</f>
        <v/>
      </c>
      <c r="AB19" s="55"/>
      <c r="AC19" s="96">
        <v>0.375</v>
      </c>
      <c r="AD19" s="96"/>
      <c r="AE19" s="3"/>
      <c r="AF19" s="101" t="str">
        <f>AS6</f>
        <v>Sk Halle-Pepingen</v>
      </c>
      <c r="AG19" s="102"/>
      <c r="AH19" s="102"/>
      <c r="AI19" s="102"/>
      <c r="AJ19" s="102"/>
      <c r="AK19" s="102"/>
      <c r="AL19" s="15" t="s">
        <v>0</v>
      </c>
      <c r="AM19" s="102" t="str">
        <f>AS7</f>
        <v>KHVC Linkebeek</v>
      </c>
      <c r="AN19" s="102"/>
      <c r="AO19" s="102"/>
      <c r="AP19" s="102"/>
      <c r="AQ19" s="102"/>
      <c r="AR19" s="103"/>
      <c r="AS19" s="18"/>
      <c r="AT19" s="38"/>
      <c r="AU19" s="41" t="s">
        <v>0</v>
      </c>
      <c r="AV19" s="38"/>
      <c r="AW19" s="55"/>
      <c r="AX19" s="27" t="str">
        <f>IF(AT19="","",IF(AT19&gt;AV19,3,IF(AT19=AV19,1,0)))</f>
        <v/>
      </c>
      <c r="AY19" s="3"/>
      <c r="AZ19" s="27" t="str">
        <f>IF(AV19="","",IF(AV19&gt;AT19,3,IF(AV19=AT19,1,0)))</f>
        <v/>
      </c>
      <c r="BA19" s="55"/>
      <c r="BB19" s="55"/>
      <c r="BC19" s="55"/>
      <c r="BD19" s="11"/>
      <c r="BE19" s="85"/>
      <c r="BF19" s="42"/>
      <c r="BG19" s="42"/>
      <c r="BH19" s="42"/>
      <c r="BI19" s="42"/>
    </row>
    <row r="20" spans="1:61" s="42" customFormat="1" ht="18" customHeight="1" x14ac:dyDescent="0.25">
      <c r="A20" s="11"/>
      <c r="B20" s="84"/>
      <c r="C20" s="54"/>
      <c r="D20" s="96">
        <v>0.3888888888888889</v>
      </c>
      <c r="E20" s="96"/>
      <c r="F20" s="52"/>
      <c r="G20" s="101" t="str">
        <f>AE7</f>
        <v>KFC Beerschot -W</v>
      </c>
      <c r="H20" s="102"/>
      <c r="I20" s="102"/>
      <c r="J20" s="102"/>
      <c r="K20" s="102"/>
      <c r="L20" s="102"/>
      <c r="M20" s="13" t="s">
        <v>0</v>
      </c>
      <c r="N20" s="102" t="str">
        <f>AE8</f>
        <v>FC Herne</v>
      </c>
      <c r="O20" s="102"/>
      <c r="P20" s="102"/>
      <c r="Q20" s="102"/>
      <c r="R20" s="102"/>
      <c r="S20" s="103"/>
      <c r="T20" s="2"/>
      <c r="U20" s="38"/>
      <c r="V20" s="41" t="s">
        <v>0</v>
      </c>
      <c r="W20" s="38"/>
      <c r="X20" s="2"/>
      <c r="Y20" s="27" t="str">
        <f>IF(U20="","",IF(U20&gt;W20,3,IF(U20=W20,1,0)))</f>
        <v/>
      </c>
      <c r="Z20" s="3"/>
      <c r="AA20" s="27" t="str">
        <f t="shared" ref="AA20:AA21" si="4">IF(W20="","",IF(W20&gt;U20,3,IF(W20=U20,1,0)))</f>
        <v/>
      </c>
      <c r="AB20" s="55"/>
      <c r="AC20" s="96">
        <v>0.3888888888888889</v>
      </c>
      <c r="AD20" s="96"/>
      <c r="AE20" s="2"/>
      <c r="AF20" s="101" t="str">
        <f>AS7</f>
        <v>KHVC Linkebeek</v>
      </c>
      <c r="AG20" s="102"/>
      <c r="AH20" s="102"/>
      <c r="AI20" s="102"/>
      <c r="AJ20" s="102"/>
      <c r="AK20" s="102"/>
      <c r="AL20" s="15" t="s">
        <v>0</v>
      </c>
      <c r="AM20" s="102" t="str">
        <f>AS8</f>
        <v>VC De Leeuwkes - T</v>
      </c>
      <c r="AN20" s="102"/>
      <c r="AO20" s="102"/>
      <c r="AP20" s="102"/>
      <c r="AQ20" s="102"/>
      <c r="AR20" s="103"/>
      <c r="AS20" s="18"/>
      <c r="AT20" s="38"/>
      <c r="AU20" s="41" t="s">
        <v>0</v>
      </c>
      <c r="AV20" s="38"/>
      <c r="AW20" s="55"/>
      <c r="AX20" s="27" t="str">
        <f>IF(AT20="","",IF(AT20&gt;AV20,3,IF(AT20=AV20,1,0)))</f>
        <v/>
      </c>
      <c r="AY20" s="3"/>
      <c r="AZ20" s="27" t="str">
        <f t="shared" ref="AZ20:AZ21" si="5">IF(AV20="","",IF(AV20&gt;AT20,3,IF(AV20=AT20,1,0)))</f>
        <v/>
      </c>
      <c r="BA20" s="55"/>
      <c r="BB20" s="55"/>
      <c r="BC20" s="55"/>
      <c r="BD20" s="11"/>
      <c r="BE20" s="85"/>
    </row>
    <row r="21" spans="1:61" s="42" customFormat="1" ht="18" customHeight="1" x14ac:dyDescent="0.25">
      <c r="A21" s="11"/>
      <c r="B21" s="85"/>
      <c r="C21" s="55"/>
      <c r="D21" s="96">
        <v>0.40277777777777773</v>
      </c>
      <c r="E21" s="96"/>
      <c r="F21" s="52"/>
      <c r="G21" s="101" t="str">
        <f>AE6</f>
        <v>VBD Blauw</v>
      </c>
      <c r="H21" s="102"/>
      <c r="I21" s="102"/>
      <c r="J21" s="102"/>
      <c r="K21" s="102"/>
      <c r="L21" s="102"/>
      <c r="M21" s="13" t="s">
        <v>0</v>
      </c>
      <c r="N21" s="102" t="str">
        <f>AE8</f>
        <v>FC Herne</v>
      </c>
      <c r="O21" s="102"/>
      <c r="P21" s="102"/>
      <c r="Q21" s="102"/>
      <c r="R21" s="102"/>
      <c r="S21" s="103"/>
      <c r="T21" s="2"/>
      <c r="U21" s="38"/>
      <c r="V21" s="41" t="s">
        <v>0</v>
      </c>
      <c r="W21" s="38"/>
      <c r="X21" s="2"/>
      <c r="Y21" s="27" t="str">
        <f t="shared" ref="Y21" si="6">IF(U21="","",IF(U21&gt;W21,3,IF(U21=W21,1,0)))</f>
        <v/>
      </c>
      <c r="Z21" s="3"/>
      <c r="AA21" s="27" t="str">
        <f t="shared" si="4"/>
        <v/>
      </c>
      <c r="AB21" s="56"/>
      <c r="AC21" s="96">
        <v>0.40277777777777773</v>
      </c>
      <c r="AD21" s="96"/>
      <c r="AE21" s="2"/>
      <c r="AF21" s="101" t="str">
        <f>AS6</f>
        <v>Sk Halle-Pepingen</v>
      </c>
      <c r="AG21" s="102"/>
      <c r="AH21" s="102"/>
      <c r="AI21" s="102"/>
      <c r="AJ21" s="102"/>
      <c r="AK21" s="102"/>
      <c r="AL21" s="15" t="s">
        <v>0</v>
      </c>
      <c r="AM21" s="102" t="str">
        <f>AS8</f>
        <v>VC De Leeuwkes - T</v>
      </c>
      <c r="AN21" s="102"/>
      <c r="AO21" s="102"/>
      <c r="AP21" s="102"/>
      <c r="AQ21" s="102"/>
      <c r="AR21" s="103"/>
      <c r="AS21" s="18"/>
      <c r="AT21" s="38"/>
      <c r="AU21" s="41" t="s">
        <v>0</v>
      </c>
      <c r="AV21" s="38"/>
      <c r="AW21" s="46"/>
      <c r="AX21" s="27" t="str">
        <f t="shared" ref="AX21" si="7">IF(AT21="","",IF(AT21&gt;AV21,3,IF(AT21=AV21,1,0)))</f>
        <v/>
      </c>
      <c r="AY21" s="3"/>
      <c r="AZ21" s="27" t="str">
        <f t="shared" si="5"/>
        <v/>
      </c>
      <c r="BA21" s="46"/>
      <c r="BB21" s="46"/>
      <c r="BC21" s="46"/>
      <c r="BD21" s="11"/>
      <c r="BE21" s="85"/>
      <c r="BF21" s="34"/>
      <c r="BG21" s="34"/>
      <c r="BH21" s="34"/>
      <c r="BI21" s="34"/>
    </row>
    <row r="22" spans="1:61" ht="18" customHeight="1" x14ac:dyDescent="0.2">
      <c r="A22" s="46"/>
      <c r="B22" s="54"/>
      <c r="C22" s="54"/>
      <c r="D22" s="57"/>
      <c r="E22" s="57"/>
      <c r="F22" s="57"/>
      <c r="G22" s="57"/>
      <c r="H22" s="8"/>
      <c r="I22" s="9"/>
      <c r="J22" s="8"/>
      <c r="K22" s="8"/>
      <c r="L22" s="57"/>
      <c r="M22" s="57"/>
      <c r="N22" s="57"/>
      <c r="O22" s="57"/>
      <c r="P22" s="57"/>
      <c r="Q22" s="57"/>
      <c r="R22" s="55"/>
      <c r="S22" s="57"/>
      <c r="T22" s="8"/>
      <c r="U22" s="42"/>
      <c r="V22" s="42"/>
      <c r="W22" s="42"/>
      <c r="X22" s="55"/>
      <c r="Y22" s="57"/>
      <c r="Z22" s="57"/>
      <c r="AA22" s="8"/>
      <c r="AB22" s="55"/>
      <c r="AC22" s="55"/>
      <c r="AD22" s="55"/>
      <c r="AE22" s="55"/>
      <c r="AF22" s="58"/>
      <c r="AG22" s="8"/>
      <c r="AH22" s="58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42"/>
      <c r="AW22" s="46"/>
      <c r="AX22" s="46"/>
      <c r="AY22" s="46"/>
      <c r="AZ22" s="46"/>
      <c r="BA22" s="46"/>
      <c r="BB22" s="46"/>
      <c r="BC22" s="46"/>
      <c r="BD22" s="55"/>
      <c r="BE22" s="55"/>
    </row>
    <row r="23" spans="1:61" ht="18" customHeight="1" x14ac:dyDescent="0.25">
      <c r="A23" s="46"/>
      <c r="B23" s="54"/>
      <c r="C23" s="5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57"/>
      <c r="R23" s="55"/>
      <c r="S23" s="57"/>
      <c r="T23" s="8"/>
      <c r="U23" s="42"/>
      <c r="V23" s="42"/>
      <c r="W23" s="42"/>
      <c r="X23" s="55"/>
      <c r="Y23" s="55"/>
      <c r="Z23" s="58"/>
      <c r="AA23" s="8"/>
      <c r="AB23" s="58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55"/>
      <c r="AR23" s="55"/>
      <c r="AS23" s="55"/>
      <c r="AT23" s="42"/>
      <c r="AW23" s="46"/>
      <c r="AX23" s="46"/>
      <c r="AY23" s="46"/>
      <c r="AZ23" s="46"/>
      <c r="BA23" s="46"/>
      <c r="BB23" s="46"/>
      <c r="BC23" s="46"/>
      <c r="BD23" s="55"/>
      <c r="BE23" s="55"/>
    </row>
    <row r="24" spans="1:61" ht="18" customHeight="1" x14ac:dyDescent="0.2">
      <c r="A24" s="46"/>
      <c r="B24" s="54"/>
      <c r="C24" s="54"/>
      <c r="D24" s="8"/>
      <c r="E24" s="8"/>
      <c r="F24" s="8"/>
      <c r="T24" s="8"/>
      <c r="U24" s="42"/>
      <c r="V24" s="42"/>
      <c r="W24" s="42"/>
      <c r="X24" s="55"/>
      <c r="Y24" s="21"/>
      <c r="Z24" s="21"/>
      <c r="AA24" s="21"/>
      <c r="AB24" s="21"/>
      <c r="AC24" s="21"/>
      <c r="AD24" s="21"/>
      <c r="AE24" s="55"/>
      <c r="AF24" s="58"/>
      <c r="AG24" s="8"/>
      <c r="AH24" s="58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42"/>
      <c r="AW24" s="46"/>
      <c r="AX24" s="46"/>
      <c r="AY24" s="46"/>
      <c r="AZ24" s="46"/>
      <c r="BA24" s="46"/>
      <c r="BB24" s="46"/>
      <c r="BC24" s="46"/>
      <c r="BD24" s="55"/>
      <c r="BE24" s="55"/>
    </row>
    <row r="25" spans="1:61" ht="18" customHeight="1" x14ac:dyDescent="0.2">
      <c r="A25" s="46"/>
      <c r="B25" s="54"/>
      <c r="C25" s="54"/>
      <c r="D25" s="68"/>
      <c r="E25" s="68"/>
      <c r="F25" s="68"/>
      <c r="T25" s="8"/>
      <c r="U25" s="42"/>
      <c r="V25" s="42"/>
      <c r="W25" s="42"/>
      <c r="X25" s="55"/>
      <c r="Y25" s="18"/>
      <c r="Z25" s="18"/>
      <c r="AA25" s="18"/>
      <c r="AB25" s="18"/>
      <c r="AC25" s="71"/>
      <c r="AD25" s="71"/>
      <c r="AE25" s="71"/>
      <c r="AS25" s="55"/>
      <c r="AT25" s="42"/>
      <c r="AW25" s="46"/>
      <c r="AX25" s="46"/>
      <c r="AY25" s="46"/>
      <c r="AZ25" s="46"/>
      <c r="BA25" s="46"/>
      <c r="BB25" s="46"/>
      <c r="BC25" s="46"/>
      <c r="BD25" s="55"/>
      <c r="BE25" s="55"/>
    </row>
    <row r="26" spans="1:61" ht="15" x14ac:dyDescent="0.2">
      <c r="A26" s="46"/>
      <c r="B26" s="54"/>
      <c r="C26" s="54"/>
      <c r="D26" s="68"/>
      <c r="E26" s="68"/>
      <c r="F26" s="68"/>
      <c r="T26" s="8"/>
      <c r="U26" s="42"/>
      <c r="V26" s="42"/>
      <c r="W26" s="42"/>
      <c r="X26" s="55"/>
      <c r="Y26" s="18"/>
      <c r="Z26" s="18"/>
      <c r="AA26" s="18"/>
      <c r="AB26" s="18"/>
      <c r="AC26" s="71"/>
      <c r="AD26" s="71"/>
      <c r="AE26" s="71"/>
      <c r="AS26" s="55"/>
      <c r="AT26" s="42"/>
      <c r="AW26" s="46"/>
      <c r="AX26" s="46"/>
      <c r="AY26" s="46"/>
      <c r="AZ26" s="46"/>
      <c r="BA26" s="46"/>
      <c r="BB26" s="46"/>
      <c r="BC26" s="46"/>
      <c r="BD26" s="55"/>
      <c r="BE26" s="55"/>
    </row>
    <row r="27" spans="1:61" ht="15" x14ac:dyDescent="0.25">
      <c r="A27" s="46"/>
      <c r="B27" s="46"/>
      <c r="C27" s="46"/>
      <c r="D27" s="46"/>
      <c r="E27" s="46"/>
      <c r="F27" s="46"/>
      <c r="T27" s="5"/>
      <c r="X27" s="46"/>
      <c r="Y27" s="46"/>
      <c r="Z27" s="9"/>
      <c r="AA27" s="8"/>
      <c r="AB27" s="5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"/>
      <c r="AN27" s="46"/>
      <c r="AO27" s="46"/>
      <c r="AP27" s="46"/>
      <c r="AQ27" s="46"/>
      <c r="AR27" s="46"/>
      <c r="AS27" s="46"/>
      <c r="AW27" s="46"/>
      <c r="AX27" s="46"/>
      <c r="AY27" s="46"/>
      <c r="AZ27" s="46"/>
      <c r="BA27" s="46"/>
      <c r="BB27" s="46"/>
      <c r="BC27" s="46"/>
      <c r="BD27" s="55"/>
      <c r="BE27" s="55"/>
    </row>
    <row r="28" spans="1:61" ht="15" x14ac:dyDescent="0.25">
      <c r="A28" s="46"/>
      <c r="B28" s="70"/>
      <c r="C28" s="70"/>
      <c r="D28" s="46"/>
      <c r="E28" s="46"/>
      <c r="F28" s="46"/>
      <c r="G28" s="46"/>
      <c r="H28" s="56"/>
      <c r="I28" s="6"/>
      <c r="J28" s="56"/>
      <c r="K28" s="56"/>
      <c r="L28" s="46"/>
      <c r="M28" s="46"/>
      <c r="N28" s="46"/>
      <c r="O28" s="46"/>
      <c r="P28" s="46"/>
      <c r="Q28" s="46"/>
      <c r="R28" s="46"/>
      <c r="S28" s="69"/>
      <c r="T28" s="5"/>
      <c r="X28" s="46"/>
      <c r="Y28" s="46"/>
      <c r="Z28" s="9"/>
      <c r="AA28" s="8"/>
      <c r="AB28" s="5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"/>
      <c r="AN28" s="46"/>
      <c r="AO28" s="46"/>
      <c r="AP28" s="46"/>
      <c r="AQ28" s="46"/>
      <c r="AR28" s="46"/>
      <c r="AS28" s="46"/>
      <c r="AW28" s="46"/>
      <c r="AX28" s="46"/>
      <c r="AY28" s="46"/>
      <c r="AZ28" s="46"/>
      <c r="BA28" s="46"/>
      <c r="BB28" s="46"/>
      <c r="BC28" s="46"/>
      <c r="BD28" s="55"/>
      <c r="BE28" s="55"/>
    </row>
    <row r="29" spans="1:61" ht="14.25" customHeight="1" x14ac:dyDescent="0.2">
      <c r="A29" s="46"/>
      <c r="B29" s="70"/>
      <c r="C29" s="70"/>
      <c r="D29" s="46"/>
      <c r="E29" s="46"/>
      <c r="F29" s="46"/>
      <c r="G29" s="46"/>
      <c r="H29" s="56"/>
      <c r="I29" s="6"/>
      <c r="J29" s="56"/>
      <c r="K29" s="56"/>
      <c r="L29" s="46"/>
      <c r="M29" s="46"/>
      <c r="N29" s="46"/>
      <c r="O29" s="46"/>
      <c r="P29" s="46"/>
      <c r="Q29" s="46"/>
      <c r="R29" s="46"/>
      <c r="S29" s="69"/>
      <c r="T29" s="5"/>
      <c r="X29" s="46"/>
      <c r="Y29" s="46"/>
      <c r="Z29" s="1"/>
      <c r="AA29" s="1"/>
      <c r="AB29" s="56"/>
      <c r="AC29" s="46"/>
      <c r="AD29" s="46"/>
      <c r="AE29" s="46"/>
      <c r="AS29" s="46"/>
      <c r="AW29" s="46"/>
      <c r="AX29" s="46"/>
      <c r="AY29" s="46"/>
      <c r="AZ29" s="46"/>
      <c r="BA29" s="46"/>
      <c r="BB29" s="46"/>
      <c r="BC29" s="46"/>
      <c r="BD29" s="55"/>
      <c r="BE29" s="55"/>
    </row>
    <row r="30" spans="1:61" ht="15" customHeight="1" x14ac:dyDescent="0.2">
      <c r="A30" s="46"/>
      <c r="B30" s="70"/>
      <c r="C30" s="46"/>
      <c r="D30" s="46"/>
      <c r="E30" s="46"/>
      <c r="F30" s="46"/>
      <c r="G30" s="46"/>
      <c r="H30" s="56"/>
      <c r="I30" s="6"/>
      <c r="J30" s="56"/>
      <c r="K30" s="56"/>
      <c r="L30" s="46"/>
      <c r="M30" s="46"/>
      <c r="N30" s="46"/>
      <c r="O30" s="46"/>
      <c r="P30" s="46"/>
      <c r="Q30" s="46"/>
      <c r="R30" s="46"/>
      <c r="S30" s="69"/>
      <c r="T30" s="5"/>
      <c r="X30" s="46"/>
      <c r="Y30" s="46"/>
      <c r="Z30" s="1"/>
      <c r="AA30" s="1"/>
      <c r="AB30" s="56"/>
      <c r="AC30" s="46"/>
      <c r="AD30" s="46"/>
      <c r="AE30" s="46"/>
      <c r="AS30" s="46"/>
      <c r="AW30" s="46"/>
      <c r="AX30" s="46"/>
      <c r="AY30" s="46"/>
      <c r="AZ30" s="46"/>
      <c r="BA30" s="46"/>
      <c r="BB30" s="46"/>
      <c r="BC30" s="46"/>
      <c r="BD30" s="55"/>
      <c r="BE30" s="55"/>
    </row>
    <row r="31" spans="1:61" x14ac:dyDescent="0.2">
      <c r="A31" s="46"/>
      <c r="B31" s="70"/>
      <c r="C31" s="46"/>
      <c r="D31" s="46"/>
      <c r="E31" s="46"/>
      <c r="F31" s="46"/>
      <c r="G31" s="46"/>
      <c r="H31" s="56"/>
      <c r="I31" s="6"/>
      <c r="J31" s="56"/>
      <c r="K31" s="56"/>
      <c r="L31" s="46"/>
      <c r="M31" s="46"/>
      <c r="N31" s="46"/>
      <c r="O31" s="46"/>
      <c r="P31" s="46"/>
      <c r="Q31" s="46"/>
      <c r="R31" s="46"/>
      <c r="S31" s="69"/>
      <c r="T31" s="5"/>
      <c r="X31" s="46"/>
      <c r="Y31" s="46"/>
      <c r="Z31" s="1"/>
      <c r="AA31" s="1"/>
      <c r="AB31" s="5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72"/>
      <c r="AN31" s="46"/>
      <c r="AO31" s="46"/>
      <c r="AP31" s="46"/>
      <c r="AQ31" s="46"/>
      <c r="AR31" s="46"/>
      <c r="AS31" s="46"/>
      <c r="AW31" s="46"/>
      <c r="AX31" s="46"/>
      <c r="AY31" s="46"/>
      <c r="AZ31" s="46"/>
      <c r="BA31" s="46"/>
      <c r="BB31" s="46"/>
      <c r="BC31" s="46"/>
      <c r="BD31" s="55"/>
      <c r="BE31" s="55"/>
    </row>
    <row r="32" spans="1:61" x14ac:dyDescent="0.2">
      <c r="A32" s="46"/>
      <c r="B32" s="70"/>
      <c r="C32" s="46"/>
      <c r="D32" s="46"/>
      <c r="E32" s="46"/>
      <c r="F32" s="46"/>
      <c r="G32" s="46"/>
      <c r="H32" s="56"/>
      <c r="I32" s="6"/>
      <c r="J32" s="56"/>
      <c r="K32" s="56"/>
      <c r="L32" s="46"/>
      <c r="M32" s="46"/>
      <c r="N32" s="46"/>
      <c r="O32" s="46"/>
      <c r="P32" s="46"/>
      <c r="Q32" s="46"/>
      <c r="R32" s="46"/>
      <c r="S32" s="69"/>
      <c r="T32" s="5"/>
      <c r="X32" s="46"/>
      <c r="Y32" s="46"/>
      <c r="Z32" s="1"/>
      <c r="AA32" s="1"/>
      <c r="AB32" s="5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72"/>
      <c r="AN32" s="46"/>
      <c r="AO32" s="46"/>
      <c r="AP32" s="46"/>
      <c r="AQ32" s="46"/>
      <c r="AR32" s="46"/>
      <c r="AS32" s="46"/>
      <c r="AW32" s="46"/>
      <c r="AX32" s="46"/>
      <c r="AY32" s="46"/>
      <c r="AZ32" s="46"/>
      <c r="BA32" s="46"/>
      <c r="BB32" s="46"/>
      <c r="BC32" s="46"/>
      <c r="BD32" s="55"/>
      <c r="BE32" s="55"/>
    </row>
    <row r="33" spans="1:57" x14ac:dyDescent="0.2">
      <c r="A33" s="46"/>
      <c r="B33" s="70"/>
      <c r="C33" s="46"/>
      <c r="D33" s="46"/>
      <c r="E33" s="46"/>
      <c r="F33" s="46"/>
      <c r="G33" s="46"/>
      <c r="H33" s="56"/>
      <c r="I33" s="6"/>
      <c r="J33" s="56"/>
      <c r="K33" s="56"/>
      <c r="L33" s="46"/>
      <c r="M33" s="46"/>
      <c r="N33" s="46"/>
      <c r="O33" s="46"/>
      <c r="P33" s="46"/>
      <c r="Q33" s="46"/>
      <c r="R33" s="46"/>
      <c r="S33" s="69"/>
      <c r="T33" s="5"/>
      <c r="X33" s="46"/>
      <c r="Y33" s="46"/>
      <c r="Z33" s="1"/>
      <c r="AA33" s="1"/>
      <c r="AB33" s="5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72"/>
      <c r="AN33" s="46"/>
      <c r="AO33" s="46"/>
      <c r="AP33" s="46"/>
      <c r="AQ33" s="46"/>
      <c r="AR33" s="46"/>
      <c r="AS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x14ac:dyDescent="0.2">
      <c r="A34" s="46"/>
      <c r="B34" s="70"/>
      <c r="C34" s="70"/>
      <c r="D34" s="46"/>
      <c r="E34" s="46"/>
      <c r="F34" s="46"/>
      <c r="G34" s="46"/>
      <c r="H34" s="56"/>
      <c r="I34" s="6"/>
      <c r="J34" s="56"/>
      <c r="K34" s="56"/>
      <c r="L34" s="46"/>
      <c r="M34" s="46"/>
      <c r="N34" s="46"/>
      <c r="O34" s="46"/>
      <c r="P34" s="46"/>
      <c r="Q34" s="46"/>
      <c r="R34" s="46"/>
      <c r="S34" s="69"/>
      <c r="T34" s="5"/>
      <c r="X34" s="46"/>
      <c r="Y34" s="46"/>
      <c r="Z34" s="1"/>
      <c r="AA34" s="1"/>
      <c r="AB34" s="5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1"/>
      <c r="AN34" s="46"/>
      <c r="AO34" s="46"/>
      <c r="AP34" s="46"/>
      <c r="AQ34" s="46"/>
      <c r="AR34" s="46"/>
      <c r="AS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x14ac:dyDescent="0.2">
      <c r="A35" s="46"/>
      <c r="B35" s="70"/>
      <c r="C35" s="70"/>
      <c r="D35" s="46"/>
      <c r="E35" s="46"/>
      <c r="F35" s="46"/>
      <c r="G35" s="46"/>
      <c r="H35" s="56"/>
      <c r="I35" s="6"/>
      <c r="J35" s="56"/>
      <c r="K35" s="56"/>
      <c r="L35" s="46"/>
      <c r="M35" s="46"/>
      <c r="N35" s="46"/>
      <c r="O35" s="46"/>
      <c r="P35" s="46"/>
      <c r="Q35" s="46"/>
      <c r="R35" s="46"/>
      <c r="S35" s="69"/>
      <c r="T35" s="5"/>
      <c r="X35" s="46"/>
      <c r="Y35" s="46"/>
      <c r="Z35" s="56"/>
      <c r="AA35" s="5"/>
      <c r="AB35" s="5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x14ac:dyDescent="0.2">
      <c r="A36" s="46"/>
      <c r="B36" s="70"/>
      <c r="C36" s="70"/>
      <c r="D36" s="46"/>
      <c r="E36" s="46"/>
      <c r="F36" s="46"/>
      <c r="G36" s="46"/>
      <c r="H36" s="56"/>
      <c r="I36" s="6"/>
      <c r="J36" s="56"/>
      <c r="K36" s="56"/>
      <c r="L36" s="46"/>
      <c r="M36" s="46"/>
      <c r="N36" s="46"/>
      <c r="O36" s="46"/>
      <c r="P36" s="46"/>
      <c r="Q36" s="46"/>
      <c r="R36" s="46"/>
      <c r="S36" s="69"/>
      <c r="T36" s="5"/>
      <c r="X36" s="46"/>
      <c r="Y36" s="46"/>
      <c r="Z36" s="56"/>
      <c r="AA36" s="5"/>
      <c r="AB36" s="5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x14ac:dyDescent="0.2">
      <c r="A37" s="46"/>
      <c r="B37" s="70"/>
      <c r="C37" s="70"/>
      <c r="D37" s="70"/>
      <c r="E37" s="46"/>
      <c r="F37" s="46"/>
      <c r="G37" s="46"/>
      <c r="H37" s="46"/>
      <c r="I37" s="46"/>
      <c r="J37" s="6"/>
      <c r="K37" s="56"/>
      <c r="L37" s="56"/>
      <c r="M37" s="46"/>
      <c r="N37" s="46"/>
      <c r="O37" s="46"/>
      <c r="P37" s="46"/>
      <c r="Q37" s="46"/>
      <c r="R37" s="46"/>
      <c r="S37" s="69"/>
      <c r="T37" s="5"/>
      <c r="X37" s="46"/>
      <c r="Y37" s="46"/>
      <c r="Z37" s="56"/>
      <c r="AA37" s="5"/>
      <c r="AB37" s="5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x14ac:dyDescent="0.2">
      <c r="A38" s="46"/>
      <c r="B38" s="70"/>
      <c r="C38" s="70"/>
      <c r="D38" s="70"/>
      <c r="E38" s="46"/>
      <c r="F38" s="46"/>
      <c r="G38" s="46"/>
      <c r="H38" s="46"/>
      <c r="I38" s="46"/>
      <c r="J38" s="6"/>
      <c r="K38" s="56"/>
      <c r="L38" s="56"/>
      <c r="M38" s="46"/>
      <c r="N38" s="46"/>
      <c r="O38" s="46"/>
      <c r="P38" s="46"/>
      <c r="Q38" s="46"/>
      <c r="R38" s="46"/>
      <c r="S38" s="69"/>
      <c r="T38" s="5"/>
      <c r="X38" s="46"/>
      <c r="Y38" s="46"/>
      <c r="Z38" s="56"/>
      <c r="AA38" s="5"/>
      <c r="AB38" s="5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x14ac:dyDescent="0.2">
      <c r="A39" s="46"/>
      <c r="B39" s="70"/>
      <c r="C39" s="70"/>
      <c r="D39" s="70"/>
      <c r="E39" s="46"/>
      <c r="F39" s="46"/>
      <c r="G39" s="46"/>
      <c r="H39" s="46"/>
      <c r="I39" s="46"/>
      <c r="J39" s="6"/>
      <c r="K39" s="56"/>
      <c r="L39" s="56"/>
      <c r="M39" s="46"/>
      <c r="N39" s="46"/>
      <c r="O39" s="46"/>
      <c r="P39" s="46"/>
      <c r="Q39" s="46"/>
      <c r="R39" s="46"/>
      <c r="S39" s="69"/>
      <c r="T39" s="5"/>
      <c r="X39" s="46"/>
      <c r="Y39" s="46"/>
      <c r="Z39" s="56"/>
      <c r="AA39" s="5"/>
      <c r="AB39" s="5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x14ac:dyDescent="0.2">
      <c r="A40" s="46"/>
      <c r="B40" s="70"/>
      <c r="C40" s="70"/>
      <c r="D40" s="70"/>
      <c r="E40" s="46"/>
      <c r="F40" s="46"/>
      <c r="G40" s="46"/>
      <c r="H40" s="46"/>
      <c r="I40" s="46"/>
      <c r="J40" s="6"/>
      <c r="K40" s="56"/>
      <c r="L40" s="56"/>
      <c r="M40" s="46"/>
      <c r="N40" s="46"/>
      <c r="O40" s="46"/>
      <c r="P40" s="46"/>
      <c r="Q40" s="46"/>
      <c r="R40" s="46"/>
      <c r="S40" s="69"/>
      <c r="T40" s="5"/>
      <c r="X40" s="46"/>
      <c r="Y40" s="46"/>
      <c r="Z40" s="56"/>
      <c r="AA40" s="5"/>
      <c r="AB40" s="5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x14ac:dyDescent="0.2">
      <c r="B41" s="45"/>
      <c r="C41" s="45"/>
    </row>
    <row r="42" spans="1:57" x14ac:dyDescent="0.2">
      <c r="B42" s="45"/>
      <c r="C42" s="45"/>
    </row>
    <row r="43" spans="1:57" x14ac:dyDescent="0.2">
      <c r="B43" s="45"/>
      <c r="C43" s="45"/>
    </row>
    <row r="44" spans="1:57" x14ac:dyDescent="0.2">
      <c r="B44" s="45"/>
      <c r="C44" s="45"/>
    </row>
    <row r="45" spans="1:57" x14ac:dyDescent="0.2">
      <c r="B45" s="45"/>
      <c r="C45" s="45"/>
    </row>
    <row r="46" spans="1:57" x14ac:dyDescent="0.2">
      <c r="B46" s="45"/>
      <c r="C46" s="45"/>
    </row>
    <row r="47" spans="1:57" x14ac:dyDescent="0.2">
      <c r="B47" s="45"/>
      <c r="C47" s="45"/>
    </row>
    <row r="48" spans="1:57" x14ac:dyDescent="0.2">
      <c r="B48" s="45"/>
      <c r="C48" s="45"/>
    </row>
    <row r="49" spans="2:3" x14ac:dyDescent="0.2">
      <c r="B49" s="45"/>
      <c r="C49" s="45"/>
    </row>
    <row r="50" spans="2:3" x14ac:dyDescent="0.2">
      <c r="B50" s="45"/>
      <c r="C50" s="45"/>
    </row>
    <row r="51" spans="2:3" x14ac:dyDescent="0.2">
      <c r="B51" s="45"/>
      <c r="C51" s="45"/>
    </row>
    <row r="52" spans="2:3" x14ac:dyDescent="0.2">
      <c r="B52" s="45"/>
      <c r="C52" s="45"/>
    </row>
    <row r="53" spans="2:3" x14ac:dyDescent="0.2">
      <c r="B53" s="45"/>
      <c r="C53" s="45"/>
    </row>
    <row r="54" spans="2:3" x14ac:dyDescent="0.2">
      <c r="B54" s="45"/>
      <c r="C54" s="45"/>
    </row>
    <row r="55" spans="2:3" x14ac:dyDescent="0.2">
      <c r="B55" s="45"/>
      <c r="C55" s="45"/>
    </row>
    <row r="56" spans="2:3" x14ac:dyDescent="0.2">
      <c r="B56" s="45"/>
      <c r="C56" s="45"/>
    </row>
    <row r="57" spans="2:3" x14ac:dyDescent="0.2">
      <c r="B57" s="45"/>
      <c r="C57" s="45"/>
    </row>
    <row r="58" spans="2:3" x14ac:dyDescent="0.2">
      <c r="B58" s="45"/>
      <c r="C58" s="45"/>
    </row>
    <row r="59" spans="2:3" x14ac:dyDescent="0.2">
      <c r="B59" s="45"/>
      <c r="C59" s="45"/>
    </row>
    <row r="60" spans="2:3" x14ac:dyDescent="0.2">
      <c r="B60" s="45"/>
      <c r="C60" s="45"/>
    </row>
    <row r="61" spans="2:3" x14ac:dyDescent="0.2">
      <c r="B61" s="45"/>
      <c r="C61" s="45"/>
    </row>
    <row r="62" spans="2:3" x14ac:dyDescent="0.2">
      <c r="B62" s="45"/>
      <c r="C62" s="45"/>
    </row>
    <row r="63" spans="2:3" x14ac:dyDescent="0.2">
      <c r="B63" s="45"/>
      <c r="C63" s="45"/>
    </row>
    <row r="64" spans="2:3" x14ac:dyDescent="0.2">
      <c r="B64" s="45"/>
      <c r="C64" s="45"/>
    </row>
    <row r="65" spans="2:3" x14ac:dyDescent="0.2">
      <c r="B65" s="45"/>
      <c r="C65" s="45"/>
    </row>
    <row r="66" spans="2:3" x14ac:dyDescent="0.2">
      <c r="B66" s="45"/>
      <c r="C66" s="45"/>
    </row>
    <row r="67" spans="2:3" x14ac:dyDescent="0.2">
      <c r="B67" s="45"/>
      <c r="C67" s="45"/>
    </row>
    <row r="68" spans="2:3" x14ac:dyDescent="0.2">
      <c r="B68" s="45"/>
      <c r="C68" s="45"/>
    </row>
    <row r="69" spans="2:3" x14ac:dyDescent="0.2">
      <c r="B69" s="45"/>
      <c r="C69" s="45"/>
    </row>
    <row r="70" spans="2:3" x14ac:dyDescent="0.2">
      <c r="B70" s="45"/>
      <c r="C70" s="45"/>
    </row>
    <row r="71" spans="2:3" x14ac:dyDescent="0.2">
      <c r="B71" s="45"/>
      <c r="C71" s="45"/>
    </row>
    <row r="72" spans="2:3" x14ac:dyDescent="0.2">
      <c r="B72" s="45"/>
      <c r="C72" s="45"/>
    </row>
    <row r="73" spans="2:3" x14ac:dyDescent="0.2">
      <c r="B73" s="45"/>
      <c r="C73" s="45"/>
    </row>
    <row r="74" spans="2:3" x14ac:dyDescent="0.2">
      <c r="B74" s="45"/>
      <c r="C74" s="45"/>
    </row>
    <row r="75" spans="2:3" x14ac:dyDescent="0.2">
      <c r="B75" s="45"/>
      <c r="C75" s="45"/>
    </row>
    <row r="76" spans="2:3" x14ac:dyDescent="0.2">
      <c r="B76" s="45"/>
      <c r="C76" s="45"/>
    </row>
    <row r="77" spans="2:3" x14ac:dyDescent="0.2">
      <c r="B77" s="45"/>
      <c r="C77" s="45"/>
    </row>
    <row r="78" spans="2:3" x14ac:dyDescent="0.2">
      <c r="B78" s="45"/>
      <c r="C78" s="45"/>
    </row>
    <row r="79" spans="2:3" x14ac:dyDescent="0.2">
      <c r="B79" s="45"/>
      <c r="C79" s="45"/>
    </row>
    <row r="80" spans="2:3" x14ac:dyDescent="0.2">
      <c r="B80" s="45"/>
      <c r="C80" s="45"/>
    </row>
    <row r="81" spans="2:3" x14ac:dyDescent="0.2">
      <c r="B81" s="45"/>
      <c r="C81" s="45"/>
    </row>
    <row r="82" spans="2:3" x14ac:dyDescent="0.2">
      <c r="B82" s="45"/>
      <c r="C82" s="45"/>
    </row>
    <row r="83" spans="2:3" x14ac:dyDescent="0.2">
      <c r="B83" s="45"/>
      <c r="C83" s="45"/>
    </row>
    <row r="84" spans="2:3" x14ac:dyDescent="0.2">
      <c r="B84" s="45"/>
      <c r="C84" s="45"/>
    </row>
    <row r="85" spans="2:3" x14ac:dyDescent="0.2">
      <c r="B85" s="45"/>
      <c r="C85" s="45"/>
    </row>
  </sheetData>
  <mergeCells count="109">
    <mergeCell ref="AC14:AD14"/>
    <mergeCell ref="AC15:AD15"/>
    <mergeCell ref="AT18:AV18"/>
    <mergeCell ref="AX18:AZ18"/>
    <mergeCell ref="G19:L19"/>
    <mergeCell ref="N19:S19"/>
    <mergeCell ref="AF19:AK19"/>
    <mergeCell ref="AM19:AR19"/>
    <mergeCell ref="G11:L11"/>
    <mergeCell ref="N11:S11"/>
    <mergeCell ref="AF11:AK11"/>
    <mergeCell ref="AM11:AR11"/>
    <mergeCell ref="AC16:AD16"/>
    <mergeCell ref="A10:B10"/>
    <mergeCell ref="D10:E10"/>
    <mergeCell ref="G10:S10"/>
    <mergeCell ref="U10:W10"/>
    <mergeCell ref="Y10:AA10"/>
    <mergeCell ref="AC10:AD10"/>
    <mergeCell ref="AF10:AR10"/>
    <mergeCell ref="G13:L13"/>
    <mergeCell ref="G12:L12"/>
    <mergeCell ref="AC11:AD11"/>
    <mergeCell ref="D11:E11"/>
    <mergeCell ref="D12:E12"/>
    <mergeCell ref="D13:E13"/>
    <mergeCell ref="AF21:AK21"/>
    <mergeCell ref="AF20:AK20"/>
    <mergeCell ref="AM21:AR21"/>
    <mergeCell ref="AM20:AR20"/>
    <mergeCell ref="AF13:AK13"/>
    <mergeCell ref="AF12:AK12"/>
    <mergeCell ref="P8:V8"/>
    <mergeCell ref="AE8:AJ8"/>
    <mergeCell ref="AC13:AD13"/>
    <mergeCell ref="AF16:AK16"/>
    <mergeCell ref="AF15:AK15"/>
    <mergeCell ref="AF14:AK14"/>
    <mergeCell ref="AM14:AR14"/>
    <mergeCell ref="AM13:AR13"/>
    <mergeCell ref="AM12:AR12"/>
    <mergeCell ref="AC12:AD12"/>
    <mergeCell ref="N13:S13"/>
    <mergeCell ref="N12:S12"/>
    <mergeCell ref="N15:S15"/>
    <mergeCell ref="AC20:AD20"/>
    <mergeCell ref="AC21:AD21"/>
    <mergeCell ref="AM16:AR16"/>
    <mergeCell ref="G18:S18"/>
    <mergeCell ref="U18:W18"/>
    <mergeCell ref="G21:L21"/>
    <mergeCell ref="G20:L20"/>
    <mergeCell ref="N21:S21"/>
    <mergeCell ref="N20:S20"/>
    <mergeCell ref="D20:E20"/>
    <mergeCell ref="D21:E21"/>
    <mergeCell ref="N16:S16"/>
    <mergeCell ref="A1:AX2"/>
    <mergeCell ref="B6:G6"/>
    <mergeCell ref="B7:G7"/>
    <mergeCell ref="B8:G8"/>
    <mergeCell ref="B5:G5"/>
    <mergeCell ref="A3:A5"/>
    <mergeCell ref="M3:M5"/>
    <mergeCell ref="L3:L5"/>
    <mergeCell ref="K3:K5"/>
    <mergeCell ref="AB3:AB5"/>
    <mergeCell ref="AS6:AX6"/>
    <mergeCell ref="AS8:AX8"/>
    <mergeCell ref="O3:O5"/>
    <mergeCell ref="AD3:AD5"/>
    <mergeCell ref="AR3:AR5"/>
    <mergeCell ref="P5:V5"/>
    <mergeCell ref="AE5:AJ5"/>
    <mergeCell ref="D14:E14"/>
    <mergeCell ref="N14:S14"/>
    <mergeCell ref="AC19:AD19"/>
    <mergeCell ref="D16:E16"/>
    <mergeCell ref="AA3:AA5"/>
    <mergeCell ref="AS7:AX7"/>
    <mergeCell ref="P6:V6"/>
    <mergeCell ref="AE6:AJ6"/>
    <mergeCell ref="P7:V7"/>
    <mergeCell ref="D19:E19"/>
    <mergeCell ref="G16:L16"/>
    <mergeCell ref="G15:L15"/>
    <mergeCell ref="AE7:AJ7"/>
    <mergeCell ref="N3:N5"/>
    <mergeCell ref="Z3:Z5"/>
    <mergeCell ref="AT10:AV10"/>
    <mergeCell ref="AX10:AZ10"/>
    <mergeCell ref="D18:E18"/>
    <mergeCell ref="Y18:AA18"/>
    <mergeCell ref="AC18:AD18"/>
    <mergeCell ref="AF18:AR18"/>
    <mergeCell ref="D15:E15"/>
    <mergeCell ref="AM15:AR15"/>
    <mergeCell ref="G14:L14"/>
    <mergeCell ref="BD10:BE10"/>
    <mergeCell ref="BE3:BE5"/>
    <mergeCell ref="AQ3:AQ5"/>
    <mergeCell ref="BB3:BB5"/>
    <mergeCell ref="BC3:BC5"/>
    <mergeCell ref="BD3:BD5"/>
    <mergeCell ref="AC3:AC5"/>
    <mergeCell ref="AN3:AN5"/>
    <mergeCell ref="AO3:AO5"/>
    <mergeCell ref="AP3:AP5"/>
    <mergeCell ref="AS5:AX5"/>
  </mergeCells>
  <phoneticPr fontId="4" type="noConversion"/>
  <pageMargins left="0.75" right="0.75" top="1" bottom="1" header="0.5" footer="0.5"/>
  <pageSetup paperSize="9" scale="71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G48"/>
  <sheetViews>
    <sheetView showGridLines="0" workbookViewId="0">
      <selection activeCell="S59" sqref="S59"/>
    </sheetView>
  </sheetViews>
  <sheetFormatPr defaultColWidth="9.140625" defaultRowHeight="12.75" x14ac:dyDescent="0.2"/>
  <cols>
    <col min="1" max="2" width="9.140625" style="59"/>
    <col min="3" max="4" width="3.7109375" style="59" customWidth="1"/>
    <col min="5" max="5" width="3.7109375" style="60" customWidth="1"/>
    <col min="6" max="8" width="3.7109375" style="59" customWidth="1"/>
    <col min="9" max="9" width="6.140625" style="59" customWidth="1"/>
    <col min="10" max="13" width="3.7109375" style="59" customWidth="1"/>
    <col min="14" max="14" width="7" style="59" customWidth="1"/>
    <col min="15" max="15" width="22.42578125" style="59" customWidth="1"/>
    <col min="16" max="18" width="3.7109375" style="59" customWidth="1"/>
    <col min="19" max="19" width="22" style="59" customWidth="1"/>
    <col min="20" max="21" width="3.7109375" style="59" customWidth="1"/>
    <col min="22" max="22" width="8.28515625" style="59" customWidth="1"/>
    <col min="23" max="24" width="3.7109375" style="59" customWidth="1"/>
    <col min="25" max="25" width="6" style="59" customWidth="1"/>
    <col min="26" max="29" width="3.7109375" style="59" customWidth="1"/>
    <col min="30" max="30" width="7.7109375" style="59" customWidth="1"/>
    <col min="31" max="31" width="13.28515625" style="59" customWidth="1"/>
    <col min="32" max="35" width="3.7109375" style="59" customWidth="1"/>
    <col min="36" max="50" width="9.140625" style="59" customWidth="1"/>
    <col min="51" max="51" width="3.7109375" style="59" customWidth="1"/>
    <col min="52" max="52" width="3" style="59" bestFit="1" customWidth="1"/>
    <col min="53" max="53" width="9.7109375" style="59" bestFit="1" customWidth="1"/>
    <col min="54" max="54" width="3" style="59" bestFit="1" customWidth="1"/>
    <col min="55" max="55" width="10.42578125" style="59" bestFit="1" customWidth="1"/>
    <col min="56" max="56" width="2.140625" style="59" bestFit="1" customWidth="1"/>
    <col min="57" max="57" width="10.140625" style="59" bestFit="1" customWidth="1"/>
    <col min="58" max="58" width="2.140625" style="59" bestFit="1" customWidth="1"/>
    <col min="59" max="59" width="9.7109375" style="59" bestFit="1" customWidth="1"/>
    <col min="60" max="63" width="9.140625" style="59"/>
    <col min="64" max="64" width="9.42578125" style="59" bestFit="1" customWidth="1"/>
    <col min="65" max="16384" width="9.140625" style="59"/>
  </cols>
  <sheetData>
    <row r="1" spans="1:59" x14ac:dyDescent="0.2">
      <c r="A1" s="63"/>
      <c r="B1" s="63"/>
      <c r="C1" s="63"/>
      <c r="D1" s="63"/>
      <c r="E1" s="7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59" x14ac:dyDescent="0.2">
      <c r="A2" s="63"/>
      <c r="B2" s="63"/>
      <c r="C2" s="63"/>
      <c r="D2" s="63"/>
      <c r="E2" s="7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59" x14ac:dyDescent="0.2">
      <c r="A3" s="63"/>
      <c r="B3" s="63"/>
      <c r="C3" s="63"/>
      <c r="D3" s="63"/>
      <c r="E3" s="7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59" x14ac:dyDescent="0.2">
      <c r="A4" s="63"/>
      <c r="B4" s="63"/>
      <c r="C4" s="63"/>
      <c r="D4" s="63"/>
      <c r="E4" s="7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</row>
    <row r="5" spans="1:59" ht="15" x14ac:dyDescent="0.2">
      <c r="A5" s="63"/>
      <c r="B5" s="63"/>
      <c r="C5" s="63"/>
      <c r="D5" s="63"/>
      <c r="E5" s="73"/>
      <c r="F5" s="112" t="s">
        <v>12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63"/>
      <c r="AF5" s="63"/>
      <c r="AG5" s="63"/>
      <c r="AH5" s="63"/>
      <c r="AI5" s="63"/>
      <c r="AJ5" s="63"/>
      <c r="AY5" s="59">
        <f>Poule!AY1</f>
        <v>3</v>
      </c>
      <c r="AZ5" s="34">
        <f ca="1">Poule!BJ1</f>
        <v>1</v>
      </c>
      <c r="BA5" s="34" t="str">
        <f>Poule!BK1</f>
        <v>VBD Wit</v>
      </c>
      <c r="BB5" s="34">
        <f ca="1">Poule!BL1</f>
        <v>1</v>
      </c>
      <c r="BC5" s="34" t="str">
        <f>Poule!BM1</f>
        <v>KVC Jong Lede</v>
      </c>
      <c r="BD5" s="34">
        <f ca="1">Poule!BN1</f>
        <v>1</v>
      </c>
      <c r="BE5" s="34" t="str">
        <f>Poule!BO1</f>
        <v>VBD Blauw</v>
      </c>
      <c r="BF5" s="34">
        <f ca="1">Poule!BP1</f>
        <v>1</v>
      </c>
      <c r="BG5" s="34" t="str">
        <f>Poule!BQ1</f>
        <v>Sk Halle-Pepingen</v>
      </c>
    </row>
    <row r="6" spans="1:59" ht="14.25" x14ac:dyDescent="0.2">
      <c r="A6" s="63"/>
      <c r="B6" s="63"/>
      <c r="C6" s="63"/>
      <c r="D6" s="63"/>
      <c r="E6" s="73"/>
      <c r="F6" s="113" t="s">
        <v>75</v>
      </c>
      <c r="G6" s="114"/>
      <c r="H6" s="114"/>
      <c r="I6" s="114"/>
      <c r="J6" s="114"/>
      <c r="K6" s="114"/>
      <c r="L6" s="114"/>
      <c r="M6" s="114"/>
      <c r="N6" s="114"/>
      <c r="O6" s="63"/>
      <c r="P6" s="63"/>
      <c r="Q6" s="63"/>
      <c r="R6" s="63"/>
      <c r="S6" s="63"/>
      <c r="T6" s="63"/>
      <c r="U6" s="63"/>
      <c r="V6" s="113" t="s">
        <v>76</v>
      </c>
      <c r="W6" s="114"/>
      <c r="X6" s="114"/>
      <c r="Y6" s="114"/>
      <c r="Z6" s="114"/>
      <c r="AA6" s="114"/>
      <c r="AB6" s="114"/>
      <c r="AC6" s="114"/>
      <c r="AD6" s="114"/>
      <c r="AE6" s="63"/>
      <c r="AF6" s="63"/>
      <c r="AG6" s="63"/>
      <c r="AH6" s="63"/>
      <c r="AI6" s="63"/>
      <c r="AJ6" s="63"/>
      <c r="AY6" s="59">
        <f>Poule!AZ1</f>
        <v>3</v>
      </c>
      <c r="AZ6" s="34">
        <f ca="1">Poule!BJ2</f>
        <v>1</v>
      </c>
      <c r="BA6" s="34" t="str">
        <f>Poule!BK2</f>
        <v>KSC Grimbergen</v>
      </c>
      <c r="BB6" s="34">
        <f ca="1">Poule!BL2</f>
        <v>1</v>
      </c>
      <c r="BC6" s="34" t="str">
        <f>Poule!BM2</f>
        <v>KSV Bornem</v>
      </c>
      <c r="BD6" s="34">
        <f ca="1">Poule!BN2</f>
        <v>1</v>
      </c>
      <c r="BE6" s="34" t="str">
        <f>Poule!BO2</f>
        <v>KFC Beerschot -W</v>
      </c>
      <c r="BF6" s="34">
        <f ca="1">Poule!BP2</f>
        <v>1</v>
      </c>
      <c r="BG6" s="34" t="str">
        <f>Poule!BQ2</f>
        <v>KHVC Linkebeek</v>
      </c>
    </row>
    <row r="7" spans="1:59" ht="14.25" x14ac:dyDescent="0.2">
      <c r="A7" s="63"/>
      <c r="B7" s="63"/>
      <c r="C7" s="118">
        <v>0.4236111111111111</v>
      </c>
      <c r="D7" s="119"/>
      <c r="E7" s="73" t="s">
        <v>5</v>
      </c>
      <c r="F7" s="120" t="s">
        <v>39</v>
      </c>
      <c r="G7" s="119"/>
      <c r="H7" s="119"/>
      <c r="I7" s="119"/>
      <c r="J7" s="63"/>
      <c r="K7" s="120" t="s">
        <v>33</v>
      </c>
      <c r="L7" s="119"/>
      <c r="M7" s="119"/>
      <c r="N7" s="119"/>
      <c r="O7" s="64"/>
      <c r="P7" s="63"/>
      <c r="Q7" s="63"/>
      <c r="R7" s="63"/>
      <c r="S7" s="118">
        <v>0.4236111111111111</v>
      </c>
      <c r="T7" s="119"/>
      <c r="U7" s="74" t="s">
        <v>7</v>
      </c>
      <c r="V7" s="120" t="s">
        <v>34</v>
      </c>
      <c r="W7" s="119"/>
      <c r="X7" s="119"/>
      <c r="Y7" s="119"/>
      <c r="Z7" s="63"/>
      <c r="AA7" s="120" t="s">
        <v>35</v>
      </c>
      <c r="AB7" s="119"/>
      <c r="AC7" s="119"/>
      <c r="AD7" s="119"/>
      <c r="AE7" s="64"/>
      <c r="AF7" s="63"/>
      <c r="AG7" s="63"/>
      <c r="AH7" s="63"/>
      <c r="AI7" s="63"/>
      <c r="AJ7" s="63"/>
      <c r="AY7" s="59">
        <f>Poule!BA1</f>
        <v>3</v>
      </c>
      <c r="AZ7" s="34">
        <f ca="1">Poule!BJ3</f>
        <v>1</v>
      </c>
      <c r="BA7" s="34" t="str">
        <f>Poule!BK3</f>
        <v>Francs Borians</v>
      </c>
      <c r="BB7" s="34">
        <f ca="1">Poule!BL3</f>
        <v>1</v>
      </c>
      <c r="BC7" s="34" t="str">
        <f>Poule!BM3</f>
        <v>FC Metropool</v>
      </c>
      <c r="BD7" s="34">
        <f ca="1">Poule!BN3</f>
        <v>1</v>
      </c>
      <c r="BE7" s="34" t="str">
        <f>Poule!BO3</f>
        <v>FC Herne</v>
      </c>
      <c r="BF7" s="34">
        <f ca="1">Poule!BP3</f>
        <v>1</v>
      </c>
      <c r="BG7" s="34" t="str">
        <f>Poule!BQ3</f>
        <v>VC De Leeuwkes - T</v>
      </c>
    </row>
    <row r="8" spans="1:59" ht="14.25" x14ac:dyDescent="0.2">
      <c r="A8" s="63"/>
      <c r="B8" s="63"/>
      <c r="C8" s="63"/>
      <c r="D8" s="63"/>
      <c r="E8" s="73"/>
      <c r="F8" s="121" t="str">
        <f>IF(AY5=9,VLOOKUP(3,AZ5:BA7,2,0),"")</f>
        <v/>
      </c>
      <c r="G8" s="122"/>
      <c r="H8" s="122"/>
      <c r="I8" s="123"/>
      <c r="J8" s="65" t="s">
        <v>0</v>
      </c>
      <c r="K8" s="121" t="str">
        <f>IF(AY5=9,VLOOKUP(3,BD5:BE7,2,0),"")</f>
        <v/>
      </c>
      <c r="L8" s="122"/>
      <c r="M8" s="122"/>
      <c r="N8" s="123"/>
      <c r="O8" s="74"/>
      <c r="P8" s="61"/>
      <c r="Q8" s="62" t="s">
        <v>24</v>
      </c>
      <c r="R8" s="61"/>
      <c r="S8" s="63"/>
      <c r="T8" s="63"/>
      <c r="U8" s="63"/>
      <c r="V8" s="121" t="str">
        <f>IF(AY5=9,VLOOKUP(3,BB5:BC7,2,0),"")</f>
        <v/>
      </c>
      <c r="W8" s="122"/>
      <c r="X8" s="122"/>
      <c r="Y8" s="123"/>
      <c r="Z8" s="65" t="s">
        <v>0</v>
      </c>
      <c r="AA8" s="121" t="str">
        <f>IF(AY5=9,VLOOKUP(3,BF5:BG7,2,0),"")</f>
        <v/>
      </c>
      <c r="AB8" s="122"/>
      <c r="AC8" s="122"/>
      <c r="AD8" s="123"/>
      <c r="AE8" s="74"/>
      <c r="AF8" s="61"/>
      <c r="AG8" s="62" t="s">
        <v>24</v>
      </c>
      <c r="AH8" s="61"/>
      <c r="AI8" s="63"/>
      <c r="AJ8" s="63"/>
      <c r="AK8" s="63"/>
      <c r="AY8" s="59">
        <f>Poule!BB1</f>
        <v>3</v>
      </c>
      <c r="AZ8" s="34">
        <f>Poule!BJ4</f>
        <v>0</v>
      </c>
      <c r="BA8" s="34">
        <f>Poule!BK4</f>
        <v>0</v>
      </c>
      <c r="BB8" s="34">
        <f>Poule!BL4</f>
        <v>0</v>
      </c>
      <c r="BC8" s="34">
        <f>Poule!BM4</f>
        <v>0</v>
      </c>
      <c r="BD8" s="34">
        <f>Poule!BN4</f>
        <v>0</v>
      </c>
      <c r="BE8" s="34">
        <f>Poule!BO4</f>
        <v>0</v>
      </c>
      <c r="BF8" s="34">
        <f>Poule!BP4</f>
        <v>0</v>
      </c>
      <c r="BG8" s="34">
        <f>Poule!BQ4</f>
        <v>0</v>
      </c>
    </row>
    <row r="9" spans="1:59" ht="14.25" x14ac:dyDescent="0.2">
      <c r="A9" s="63"/>
      <c r="B9" s="63"/>
      <c r="C9" s="63"/>
      <c r="D9" s="63"/>
      <c r="E9" s="73"/>
      <c r="F9" s="113" t="s">
        <v>77</v>
      </c>
      <c r="G9" s="114"/>
      <c r="H9" s="114"/>
      <c r="I9" s="114"/>
      <c r="J9" s="114"/>
      <c r="K9" s="114"/>
      <c r="L9" s="114"/>
      <c r="M9" s="114"/>
      <c r="N9" s="114"/>
      <c r="O9" s="63"/>
      <c r="S9" s="63"/>
      <c r="T9" s="63"/>
      <c r="U9" s="63"/>
      <c r="V9" s="113" t="s">
        <v>78</v>
      </c>
      <c r="W9" s="114"/>
      <c r="X9" s="114"/>
      <c r="Y9" s="114"/>
      <c r="Z9" s="114"/>
      <c r="AA9" s="114"/>
      <c r="AB9" s="114"/>
      <c r="AC9" s="114"/>
      <c r="AD9" s="114"/>
      <c r="AE9" s="63"/>
      <c r="AI9" s="63"/>
      <c r="AJ9" s="63"/>
      <c r="AK9" s="63"/>
      <c r="AZ9" s="34"/>
      <c r="BA9" s="34"/>
      <c r="BB9" s="34"/>
      <c r="BC9" s="34"/>
      <c r="BD9" s="34"/>
      <c r="BE9" s="34"/>
      <c r="BF9" s="34"/>
      <c r="BG9" s="34"/>
    </row>
    <row r="10" spans="1:59" ht="14.25" x14ac:dyDescent="0.2">
      <c r="A10" s="63"/>
      <c r="B10" s="63"/>
      <c r="C10" s="118">
        <v>0.4236111111111111</v>
      </c>
      <c r="D10" s="118"/>
      <c r="E10" s="73" t="s">
        <v>6</v>
      </c>
      <c r="F10" s="119" t="s">
        <v>21</v>
      </c>
      <c r="G10" s="119"/>
      <c r="H10" s="119"/>
      <c r="I10" s="119"/>
      <c r="J10" s="63"/>
      <c r="K10" s="120" t="s">
        <v>23</v>
      </c>
      <c r="L10" s="119"/>
      <c r="M10" s="119"/>
      <c r="N10" s="119"/>
      <c r="O10" s="64"/>
      <c r="S10" s="118">
        <v>0.4236111111111111</v>
      </c>
      <c r="T10" s="119"/>
      <c r="U10" s="74" t="s">
        <v>8</v>
      </c>
      <c r="V10" s="120" t="s">
        <v>60</v>
      </c>
      <c r="W10" s="119"/>
      <c r="X10" s="119"/>
      <c r="Y10" s="119"/>
      <c r="Z10" s="63"/>
      <c r="AA10" s="120" t="s">
        <v>61</v>
      </c>
      <c r="AB10" s="119"/>
      <c r="AC10" s="119"/>
      <c r="AD10" s="119"/>
      <c r="AE10" s="64"/>
      <c r="AI10" s="63"/>
      <c r="AJ10" s="63"/>
      <c r="AK10" s="63"/>
      <c r="AZ10" s="34"/>
      <c r="BA10" s="34"/>
      <c r="BB10" s="34"/>
      <c r="BC10" s="34"/>
      <c r="BD10" s="34"/>
      <c r="BE10" s="34"/>
    </row>
    <row r="11" spans="1:59" x14ac:dyDescent="0.2">
      <c r="A11" s="63"/>
      <c r="B11" s="63"/>
      <c r="C11" s="63"/>
      <c r="D11" s="63"/>
      <c r="E11" s="73"/>
      <c r="F11" s="121" t="str">
        <f>IF(AY5=9,VLOOKUP(1,BD5:BE7,2,0),"")</f>
        <v/>
      </c>
      <c r="G11" s="122"/>
      <c r="H11" s="122"/>
      <c r="I11" s="123"/>
      <c r="J11" s="63"/>
      <c r="K11" s="121" t="str">
        <f>IF(AY6=9,VLOOKUP(2,AZ5:BA7,2,0),"")</f>
        <v/>
      </c>
      <c r="L11" s="122"/>
      <c r="M11" s="122"/>
      <c r="N11" s="123"/>
      <c r="O11" s="66"/>
      <c r="P11" s="61"/>
      <c r="Q11" s="62" t="s">
        <v>24</v>
      </c>
      <c r="R11" s="61"/>
      <c r="S11" s="63"/>
      <c r="T11" s="63"/>
      <c r="U11" s="63"/>
      <c r="V11" s="121" t="str">
        <f>IF(AY7=9,VLOOKUP(2,BD5:BE7,2,0),"")</f>
        <v/>
      </c>
      <c r="W11" s="122"/>
      <c r="X11" s="122"/>
      <c r="Y11" s="123"/>
      <c r="Z11" s="63"/>
      <c r="AA11" s="121" t="str">
        <f>IF(AY8=9,VLOOKUP(1,AZ5:BA7,2,0),"")</f>
        <v/>
      </c>
      <c r="AB11" s="122"/>
      <c r="AC11" s="122"/>
      <c r="AD11" s="123"/>
      <c r="AE11" s="66"/>
      <c r="AF11" s="61"/>
      <c r="AG11" s="62" t="s">
        <v>24</v>
      </c>
      <c r="AH11" s="61"/>
      <c r="AI11" s="63"/>
      <c r="AJ11" s="63"/>
      <c r="AK11" s="63"/>
    </row>
    <row r="12" spans="1:59" x14ac:dyDescent="0.2">
      <c r="A12" s="63"/>
      <c r="B12" s="63"/>
      <c r="C12" s="63"/>
      <c r="D12" s="63"/>
      <c r="E12" s="73"/>
      <c r="F12" s="113" t="s">
        <v>77</v>
      </c>
      <c r="G12" s="114"/>
      <c r="H12" s="114"/>
      <c r="I12" s="114"/>
      <c r="J12" s="114"/>
      <c r="K12" s="114"/>
      <c r="L12" s="114"/>
      <c r="M12" s="114"/>
      <c r="N12" s="114"/>
      <c r="O12" s="63"/>
      <c r="S12" s="63"/>
      <c r="T12" s="63"/>
      <c r="U12" s="63"/>
      <c r="V12" s="113" t="s">
        <v>78</v>
      </c>
      <c r="W12" s="114"/>
      <c r="X12" s="114"/>
      <c r="Y12" s="114"/>
      <c r="Z12" s="114"/>
      <c r="AA12" s="114"/>
      <c r="AB12" s="114"/>
      <c r="AC12" s="114"/>
      <c r="AD12" s="114"/>
      <c r="AE12" s="63"/>
    </row>
    <row r="13" spans="1:59" x14ac:dyDescent="0.2">
      <c r="A13" s="63"/>
      <c r="B13" s="63"/>
      <c r="C13" s="118">
        <v>0.4375</v>
      </c>
      <c r="D13" s="118"/>
      <c r="E13" s="74" t="s">
        <v>13</v>
      </c>
      <c r="F13" s="120" t="s">
        <v>62</v>
      </c>
      <c r="G13" s="119"/>
      <c r="H13" s="119"/>
      <c r="I13" s="119"/>
      <c r="J13" s="63"/>
      <c r="K13" s="120" t="s">
        <v>63</v>
      </c>
      <c r="L13" s="119"/>
      <c r="M13" s="119"/>
      <c r="N13" s="119"/>
      <c r="O13" s="64"/>
      <c r="S13" s="118">
        <v>0.4375</v>
      </c>
      <c r="T13" s="119"/>
      <c r="U13" s="74" t="s">
        <v>14</v>
      </c>
      <c r="V13" s="120" t="s">
        <v>22</v>
      </c>
      <c r="W13" s="119"/>
      <c r="X13" s="119"/>
      <c r="Y13" s="119"/>
      <c r="Z13" s="63"/>
      <c r="AA13" s="120" t="s">
        <v>64</v>
      </c>
      <c r="AB13" s="119"/>
      <c r="AC13" s="119"/>
      <c r="AD13" s="119"/>
      <c r="AE13" s="64"/>
      <c r="AI13" s="63"/>
      <c r="AJ13" s="63"/>
      <c r="AK13" s="63"/>
    </row>
    <row r="14" spans="1:59" x14ac:dyDescent="0.2">
      <c r="A14" s="63"/>
      <c r="B14" s="63"/>
      <c r="C14" s="63"/>
      <c r="D14" s="63"/>
      <c r="E14" s="73"/>
      <c r="F14" s="121" t="str">
        <f>IF(AY5=9,VLOOKUP(1,BB5:BC7,2,0),"")</f>
        <v/>
      </c>
      <c r="G14" s="122"/>
      <c r="H14" s="122"/>
      <c r="I14" s="123"/>
      <c r="J14" s="63"/>
      <c r="K14" s="121" t="str">
        <f>IF(AY5=9,VLOOKUP(2,BF5:BG7,2,0),"")</f>
        <v/>
      </c>
      <c r="L14" s="122"/>
      <c r="M14" s="122"/>
      <c r="N14" s="123"/>
      <c r="O14" s="66"/>
      <c r="P14" s="61"/>
      <c r="Q14" s="62" t="s">
        <v>24</v>
      </c>
      <c r="R14" s="61"/>
      <c r="S14" s="63"/>
      <c r="T14" s="63"/>
      <c r="U14" s="63"/>
      <c r="V14" s="121" t="str">
        <f>IF(AY5=9,VLOOKUP(2,BB5:BC7,2,0),"")</f>
        <v/>
      </c>
      <c r="W14" s="122"/>
      <c r="X14" s="122"/>
      <c r="Y14" s="123"/>
      <c r="Z14" s="63"/>
      <c r="AA14" s="121" t="str">
        <f>IF(AY5=9,VLOOKUP(1,BF5:BG7,2,0),"")</f>
        <v/>
      </c>
      <c r="AB14" s="122"/>
      <c r="AC14" s="122"/>
      <c r="AD14" s="123"/>
      <c r="AE14" s="66"/>
      <c r="AF14" s="61"/>
      <c r="AG14" s="62" t="s">
        <v>24</v>
      </c>
      <c r="AH14" s="61"/>
      <c r="AI14" s="63"/>
      <c r="AJ14" s="63"/>
      <c r="AK14" s="63"/>
    </row>
    <row r="15" spans="1:59" x14ac:dyDescent="0.2">
      <c r="A15" s="63"/>
      <c r="B15" s="63"/>
      <c r="C15" s="63"/>
      <c r="D15" s="63"/>
      <c r="E15" s="73"/>
      <c r="F15" s="75" t="str">
        <f>IF(AY5=18,VLOOKUP(1,AZ5:BA8,2,0),"")</f>
        <v/>
      </c>
      <c r="G15" s="75"/>
      <c r="H15" s="75"/>
      <c r="I15" s="75"/>
      <c r="J15" s="63"/>
      <c r="K15" s="75"/>
      <c r="L15" s="75"/>
      <c r="M15" s="75"/>
      <c r="N15" s="75"/>
      <c r="O15" s="66"/>
      <c r="P15" s="86"/>
      <c r="Q15" s="87"/>
      <c r="R15" s="86"/>
      <c r="S15" s="63"/>
      <c r="T15" s="63"/>
      <c r="U15" s="63"/>
      <c r="V15" s="75"/>
      <c r="W15" s="75"/>
      <c r="X15" s="75"/>
      <c r="Y15" s="75"/>
      <c r="Z15" s="63"/>
      <c r="AA15" s="75"/>
      <c r="AB15" s="75"/>
      <c r="AC15" s="75"/>
      <c r="AD15" s="75"/>
      <c r="AE15" s="66"/>
      <c r="AF15" s="88"/>
      <c r="AG15" s="89"/>
      <c r="AH15" s="88"/>
      <c r="AI15" s="63"/>
      <c r="AJ15" s="63"/>
      <c r="AK15" s="63"/>
    </row>
    <row r="16" spans="1:59" ht="15" x14ac:dyDescent="0.2">
      <c r="A16" s="63"/>
      <c r="B16" s="63"/>
      <c r="C16" s="63"/>
      <c r="D16" s="63"/>
      <c r="E16" s="73"/>
      <c r="F16" s="112" t="s">
        <v>11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63"/>
      <c r="AF16" s="63"/>
      <c r="AG16" s="63"/>
      <c r="AH16" s="63"/>
      <c r="AI16" s="63"/>
      <c r="AJ16" s="63"/>
      <c r="AK16" s="63"/>
    </row>
    <row r="17" spans="1:37" x14ac:dyDescent="0.2">
      <c r="A17" s="63"/>
      <c r="B17" s="63"/>
      <c r="C17" s="63"/>
      <c r="D17" s="63"/>
      <c r="E17" s="73"/>
      <c r="F17" s="113" t="s">
        <v>75</v>
      </c>
      <c r="G17" s="114"/>
      <c r="H17" s="114"/>
      <c r="I17" s="114"/>
      <c r="J17" s="114"/>
      <c r="K17" s="114"/>
      <c r="L17" s="114"/>
      <c r="M17" s="114"/>
      <c r="N17" s="114"/>
      <c r="O17" s="63"/>
      <c r="P17" s="63"/>
      <c r="Q17" s="63"/>
      <c r="R17" s="63"/>
      <c r="S17" s="63"/>
      <c r="T17" s="63"/>
      <c r="U17" s="63"/>
      <c r="V17" s="113" t="s">
        <v>76</v>
      </c>
      <c r="W17" s="114"/>
      <c r="X17" s="114"/>
      <c r="Y17" s="114"/>
      <c r="Z17" s="114"/>
      <c r="AA17" s="114"/>
      <c r="AB17" s="114"/>
      <c r="AC17" s="114"/>
      <c r="AD17" s="114"/>
      <c r="AE17" s="63"/>
      <c r="AF17" s="63"/>
      <c r="AG17" s="63"/>
      <c r="AH17" s="63"/>
      <c r="AI17" s="63"/>
      <c r="AJ17" s="63"/>
      <c r="AK17" s="63"/>
    </row>
    <row r="18" spans="1:37" x14ac:dyDescent="0.2">
      <c r="A18" s="63"/>
      <c r="B18" s="63"/>
      <c r="C18" s="118">
        <v>0.4513888888888889</v>
      </c>
      <c r="D18" s="119"/>
      <c r="E18" s="74" t="s">
        <v>44</v>
      </c>
      <c r="F18" s="120" t="s">
        <v>40</v>
      </c>
      <c r="G18" s="119"/>
      <c r="H18" s="119"/>
      <c r="I18" s="119"/>
      <c r="J18" s="63"/>
      <c r="K18" s="120" t="s">
        <v>36</v>
      </c>
      <c r="L18" s="119"/>
      <c r="M18" s="119"/>
      <c r="N18" s="119"/>
      <c r="O18" s="64"/>
      <c r="P18" s="63"/>
      <c r="Q18" s="63"/>
      <c r="R18" s="63"/>
      <c r="S18" s="118">
        <v>0.4513888888888889</v>
      </c>
      <c r="T18" s="119"/>
      <c r="U18" s="74" t="s">
        <v>45</v>
      </c>
      <c r="V18" s="120" t="s">
        <v>37</v>
      </c>
      <c r="W18" s="119"/>
      <c r="X18" s="119"/>
      <c r="Y18" s="119"/>
      <c r="Z18" s="63"/>
      <c r="AA18" s="120" t="s">
        <v>38</v>
      </c>
      <c r="AB18" s="119"/>
      <c r="AC18" s="119"/>
      <c r="AD18" s="119"/>
      <c r="AE18" s="64"/>
      <c r="AF18" s="63"/>
      <c r="AG18" s="63"/>
      <c r="AH18" s="63"/>
      <c r="AI18" s="63"/>
      <c r="AJ18" s="63"/>
      <c r="AK18" s="63"/>
    </row>
    <row r="19" spans="1:37" x14ac:dyDescent="0.2">
      <c r="A19" s="63"/>
      <c r="B19" s="63"/>
      <c r="C19" s="63"/>
      <c r="D19" s="63"/>
      <c r="E19" s="73"/>
      <c r="F19" s="115" t="str">
        <f>IF(P11="","",IF(P8&lt;R11,F11,K11))</f>
        <v/>
      </c>
      <c r="G19" s="116"/>
      <c r="H19" s="116"/>
      <c r="I19" s="117"/>
      <c r="J19" s="63"/>
      <c r="K19" s="115" t="str">
        <f>IF(AF11="","",IF(AF11&lt;AH11,V11,AA11))</f>
        <v/>
      </c>
      <c r="L19" s="116"/>
      <c r="M19" s="116"/>
      <c r="N19" s="117"/>
      <c r="O19" s="74"/>
      <c r="P19" s="61"/>
      <c r="Q19" s="62" t="s">
        <v>24</v>
      </c>
      <c r="R19" s="61"/>
      <c r="S19" s="63"/>
      <c r="T19" s="63"/>
      <c r="U19" s="63"/>
      <c r="V19" s="115" t="str">
        <f>IF(P14="","",IF(R14&lt;R14,F14,K14))</f>
        <v/>
      </c>
      <c r="W19" s="116"/>
      <c r="X19" s="116"/>
      <c r="Y19" s="117"/>
      <c r="Z19" s="63"/>
      <c r="AA19" s="115" t="str">
        <f>IF(AH14="","",IF(AF14&lt;AH14,V14,AA14))</f>
        <v/>
      </c>
      <c r="AB19" s="116"/>
      <c r="AC19" s="116"/>
      <c r="AD19" s="117"/>
      <c r="AE19" s="74"/>
      <c r="AF19" s="61"/>
      <c r="AG19" s="62" t="s">
        <v>24</v>
      </c>
      <c r="AH19" s="61"/>
      <c r="AI19" s="63"/>
      <c r="AJ19" s="63"/>
      <c r="AK19" s="63"/>
    </row>
    <row r="20" spans="1:37" x14ac:dyDescent="0.2">
      <c r="A20" s="63"/>
      <c r="B20" s="63"/>
      <c r="C20" s="63"/>
      <c r="D20" s="63"/>
      <c r="E20" s="73"/>
      <c r="F20" s="113" t="s">
        <v>77</v>
      </c>
      <c r="G20" s="114"/>
      <c r="H20" s="114"/>
      <c r="I20" s="114"/>
      <c r="J20" s="114"/>
      <c r="K20" s="114"/>
      <c r="L20" s="114"/>
      <c r="M20" s="114"/>
      <c r="N20" s="114"/>
      <c r="O20" s="63"/>
      <c r="S20" s="63"/>
      <c r="T20" s="63"/>
      <c r="U20" s="63"/>
      <c r="V20" s="113" t="s">
        <v>78</v>
      </c>
      <c r="W20" s="114"/>
      <c r="X20" s="114"/>
      <c r="Y20" s="114"/>
      <c r="Z20" s="114"/>
      <c r="AA20" s="114"/>
      <c r="AB20" s="114"/>
      <c r="AC20" s="114"/>
      <c r="AD20" s="114"/>
      <c r="AE20" s="63"/>
      <c r="AF20" s="63"/>
      <c r="AG20" s="63"/>
      <c r="AH20" s="63"/>
      <c r="AI20" s="63"/>
      <c r="AJ20" s="63"/>
      <c r="AK20" s="63"/>
    </row>
    <row r="21" spans="1:37" x14ac:dyDescent="0.2">
      <c r="A21" s="63"/>
      <c r="B21" s="63"/>
      <c r="C21" s="118">
        <v>0.4513888888888889</v>
      </c>
      <c r="D21" s="119"/>
      <c r="E21" s="74" t="s">
        <v>46</v>
      </c>
      <c r="F21" s="120" t="s">
        <v>9</v>
      </c>
      <c r="G21" s="119"/>
      <c r="H21" s="119"/>
      <c r="I21" s="119"/>
      <c r="J21" s="63"/>
      <c r="K21" s="120" t="s">
        <v>10</v>
      </c>
      <c r="L21" s="119"/>
      <c r="M21" s="119"/>
      <c r="N21" s="119"/>
      <c r="O21" s="64"/>
      <c r="P21" s="63"/>
      <c r="Q21" s="63"/>
      <c r="R21" s="63"/>
      <c r="S21" s="118">
        <v>0.4513888888888889</v>
      </c>
      <c r="T21" s="119"/>
      <c r="U21" s="74" t="s">
        <v>47</v>
      </c>
      <c r="V21" s="120" t="s">
        <v>15</v>
      </c>
      <c r="W21" s="119"/>
      <c r="X21" s="119"/>
      <c r="Y21" s="119"/>
      <c r="Z21" s="63"/>
      <c r="AA21" s="120" t="s">
        <v>16</v>
      </c>
      <c r="AB21" s="119"/>
      <c r="AC21" s="119"/>
      <c r="AD21" s="119"/>
      <c r="AE21" s="64"/>
      <c r="AF21" s="63"/>
      <c r="AG21" s="63"/>
      <c r="AH21" s="63"/>
      <c r="AI21" s="63"/>
      <c r="AJ21" s="63"/>
      <c r="AK21" s="63"/>
    </row>
    <row r="22" spans="1:37" x14ac:dyDescent="0.2">
      <c r="A22" s="63"/>
      <c r="B22" s="63"/>
      <c r="C22" s="63"/>
      <c r="D22" s="63"/>
      <c r="E22" s="73"/>
      <c r="F22" s="115" t="str">
        <f>IF(P11="","",IF(P11&gt;R11,F11,K11))</f>
        <v/>
      </c>
      <c r="G22" s="116"/>
      <c r="H22" s="116"/>
      <c r="I22" s="117"/>
      <c r="J22" s="63"/>
      <c r="K22" s="115" t="str">
        <f>IF(AF11="","",IF(AF11&gt;AH11,V11,AA11))</f>
        <v/>
      </c>
      <c r="L22" s="116"/>
      <c r="M22" s="116"/>
      <c r="N22" s="117"/>
      <c r="O22" s="74"/>
      <c r="P22" s="61"/>
      <c r="Q22" s="62" t="s">
        <v>24</v>
      </c>
      <c r="R22" s="61"/>
      <c r="S22" s="63"/>
      <c r="T22" s="63"/>
      <c r="U22" s="63"/>
      <c r="V22" s="115" t="str">
        <f>IF(R14="","",IF(P14&lt;AH14,F14,K14))</f>
        <v/>
      </c>
      <c r="W22" s="116"/>
      <c r="X22" s="116"/>
      <c r="Y22" s="117"/>
      <c r="Z22" s="63"/>
      <c r="AA22" s="115" t="str">
        <f>IF(AF14="","",IF(AF14&gt;AH14,V14,AA14))</f>
        <v/>
      </c>
      <c r="AB22" s="116"/>
      <c r="AC22" s="116"/>
      <c r="AD22" s="117"/>
      <c r="AE22" s="74"/>
      <c r="AF22" s="61"/>
      <c r="AG22" s="62" t="s">
        <v>24</v>
      </c>
      <c r="AH22" s="61"/>
      <c r="AI22" s="63"/>
      <c r="AJ22" s="63"/>
      <c r="AK22" s="63"/>
    </row>
    <row r="23" spans="1:37" ht="15" x14ac:dyDescent="0.2">
      <c r="A23" s="63"/>
      <c r="B23" s="63"/>
      <c r="C23" s="63"/>
      <c r="D23" s="63"/>
      <c r="E23" s="73"/>
      <c r="F23" s="112" t="s">
        <v>4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74"/>
      <c r="AF23" s="86"/>
      <c r="AG23" s="87"/>
      <c r="AH23" s="86"/>
      <c r="AI23" s="63"/>
      <c r="AJ23" s="63"/>
      <c r="AK23" s="63"/>
    </row>
    <row r="24" spans="1:37" x14ac:dyDescent="0.2">
      <c r="A24" s="63"/>
      <c r="B24" s="63"/>
      <c r="C24" s="63"/>
      <c r="D24" s="63"/>
      <c r="E24" s="73"/>
      <c r="F24" s="113" t="s">
        <v>80</v>
      </c>
      <c r="G24" s="114"/>
      <c r="H24" s="114"/>
      <c r="I24" s="114"/>
      <c r="J24" s="114"/>
      <c r="K24" s="114"/>
      <c r="L24" s="114"/>
      <c r="M24" s="114"/>
      <c r="N24" s="114"/>
      <c r="O24" s="63"/>
      <c r="P24" s="63"/>
      <c r="Q24" s="63"/>
      <c r="R24" s="63"/>
      <c r="S24" s="63"/>
      <c r="T24" s="63"/>
      <c r="U24" s="63"/>
      <c r="V24" s="113" t="s">
        <v>79</v>
      </c>
      <c r="W24" s="114"/>
      <c r="X24" s="114"/>
      <c r="Y24" s="114"/>
      <c r="Z24" s="114"/>
      <c r="AA24" s="114"/>
      <c r="AB24" s="114"/>
      <c r="AC24" s="114"/>
      <c r="AD24" s="114"/>
      <c r="AE24" s="63"/>
      <c r="AF24" s="63"/>
      <c r="AG24" s="63"/>
      <c r="AH24" s="63"/>
      <c r="AI24" s="63"/>
      <c r="AJ24" s="63"/>
      <c r="AK24" s="63"/>
    </row>
    <row r="25" spans="1:37" ht="12.75" customHeight="1" x14ac:dyDescent="0.2">
      <c r="A25" s="63"/>
      <c r="B25" s="63"/>
      <c r="C25" s="118">
        <v>0.46527777777777773</v>
      </c>
      <c r="D25" s="119"/>
      <c r="E25" s="74"/>
      <c r="F25" s="120" t="s">
        <v>50</v>
      </c>
      <c r="G25" s="119"/>
      <c r="H25" s="119"/>
      <c r="I25" s="119"/>
      <c r="J25" s="63"/>
      <c r="K25" s="120" t="s">
        <v>51</v>
      </c>
      <c r="L25" s="119"/>
      <c r="M25" s="119"/>
      <c r="N25" s="119"/>
      <c r="O25" s="64"/>
      <c r="P25" s="63"/>
      <c r="Q25" s="63"/>
      <c r="R25" s="63"/>
      <c r="S25" s="118">
        <v>0.46527777777777773</v>
      </c>
      <c r="T25" s="119"/>
      <c r="U25" s="74"/>
      <c r="V25" s="120" t="s">
        <v>48</v>
      </c>
      <c r="W25" s="119"/>
      <c r="X25" s="119"/>
      <c r="Y25" s="119"/>
      <c r="Z25" s="63"/>
      <c r="AA25" s="120" t="s">
        <v>49</v>
      </c>
      <c r="AB25" s="119"/>
      <c r="AC25" s="119"/>
      <c r="AD25" s="119"/>
      <c r="AE25" s="64"/>
      <c r="AF25" s="63"/>
      <c r="AG25" s="63"/>
      <c r="AH25" s="63"/>
      <c r="AI25" s="63"/>
      <c r="AJ25" s="63"/>
      <c r="AK25" s="63"/>
    </row>
    <row r="26" spans="1:37" ht="12.75" customHeight="1" x14ac:dyDescent="0.2">
      <c r="A26" s="63"/>
      <c r="B26" s="63"/>
      <c r="C26" s="63"/>
      <c r="D26" s="63"/>
      <c r="E26" s="73"/>
      <c r="F26" s="115" t="str">
        <f>IF(P8="","",IF(P8&gt;R8,F8,K8))</f>
        <v/>
      </c>
      <c r="G26" s="116"/>
      <c r="H26" s="116"/>
      <c r="I26" s="117"/>
      <c r="J26" s="63"/>
      <c r="K26" s="115" t="str">
        <f>IF(AF8="","",IF(AF8&gt;AH8,V8,AA8))</f>
        <v/>
      </c>
      <c r="L26" s="116"/>
      <c r="M26" s="116"/>
      <c r="N26" s="117"/>
      <c r="O26" s="74"/>
      <c r="P26" s="61"/>
      <c r="Q26" s="62" t="s">
        <v>24</v>
      </c>
      <c r="R26" s="61"/>
      <c r="S26" s="63"/>
      <c r="T26" s="63"/>
      <c r="U26" s="63"/>
      <c r="V26" s="115" t="str">
        <f>IF(P8="","",IF(P8&lt;R8,F8,K8))</f>
        <v/>
      </c>
      <c r="W26" s="116"/>
      <c r="X26" s="116"/>
      <c r="Y26" s="117"/>
      <c r="Z26" s="63"/>
      <c r="AA26" s="115" t="str">
        <f>IF(AF8="","",IF(AF8&lt;AH8,V8,AA8))</f>
        <v/>
      </c>
      <c r="AB26" s="116"/>
      <c r="AC26" s="116"/>
      <c r="AD26" s="117"/>
      <c r="AE26" s="74"/>
      <c r="AF26" s="61"/>
      <c r="AG26" s="62" t="s">
        <v>24</v>
      </c>
      <c r="AH26" s="61"/>
      <c r="AI26" s="63"/>
      <c r="AJ26" s="63"/>
      <c r="AK26" s="63"/>
    </row>
    <row r="27" spans="1:37" ht="13.5" customHeight="1" x14ac:dyDescent="0.2">
      <c r="A27" s="63"/>
      <c r="B27" s="63"/>
      <c r="C27" s="63"/>
      <c r="D27" s="63"/>
      <c r="E27" s="73"/>
      <c r="F27" s="113" t="s">
        <v>81</v>
      </c>
      <c r="G27" s="114"/>
      <c r="H27" s="114"/>
      <c r="I27" s="114"/>
      <c r="J27" s="114"/>
      <c r="K27" s="114"/>
      <c r="L27" s="114"/>
      <c r="M27" s="114"/>
      <c r="N27" s="114"/>
      <c r="O27" s="63"/>
      <c r="P27" s="63"/>
      <c r="Q27" s="63"/>
      <c r="R27" s="63"/>
      <c r="S27" s="63"/>
      <c r="T27" s="63"/>
      <c r="U27" s="63"/>
      <c r="V27" s="113" t="s">
        <v>82</v>
      </c>
      <c r="W27" s="114"/>
      <c r="X27" s="114"/>
      <c r="Y27" s="114"/>
      <c r="Z27" s="114"/>
      <c r="AA27" s="114"/>
      <c r="AB27" s="114"/>
      <c r="AC27" s="114"/>
      <c r="AD27" s="114"/>
      <c r="AE27" s="63"/>
      <c r="AF27" s="63"/>
      <c r="AG27" s="63"/>
      <c r="AH27" s="63"/>
      <c r="AI27" s="63"/>
      <c r="AJ27" s="63"/>
      <c r="AK27" s="63"/>
    </row>
    <row r="28" spans="1:37" x14ac:dyDescent="0.2">
      <c r="A28" s="63"/>
      <c r="B28" s="63"/>
      <c r="C28" s="118">
        <v>0.46527777777777773</v>
      </c>
      <c r="D28" s="119"/>
      <c r="E28" s="73"/>
      <c r="F28" s="120" t="s">
        <v>52</v>
      </c>
      <c r="G28" s="119"/>
      <c r="H28" s="119"/>
      <c r="I28" s="119"/>
      <c r="J28" s="63"/>
      <c r="K28" s="120" t="s">
        <v>53</v>
      </c>
      <c r="L28" s="119"/>
      <c r="M28" s="119"/>
      <c r="N28" s="119"/>
      <c r="O28" s="64"/>
      <c r="P28" s="63"/>
      <c r="Q28" s="63"/>
      <c r="R28" s="63"/>
      <c r="S28" s="118">
        <v>0.46527777777777773</v>
      </c>
      <c r="T28" s="119"/>
      <c r="U28" s="73"/>
      <c r="V28" s="120" t="s">
        <v>54</v>
      </c>
      <c r="W28" s="119"/>
      <c r="X28" s="119"/>
      <c r="Y28" s="119"/>
      <c r="Z28" s="63"/>
      <c r="AA28" s="120" t="s">
        <v>55</v>
      </c>
      <c r="AB28" s="119"/>
      <c r="AC28" s="119"/>
      <c r="AD28" s="119"/>
      <c r="AE28" s="64"/>
      <c r="AF28" s="63"/>
      <c r="AG28" s="63"/>
      <c r="AH28" s="63"/>
      <c r="AI28" s="63"/>
      <c r="AJ28" s="63"/>
      <c r="AK28" s="63"/>
    </row>
    <row r="29" spans="1:37" x14ac:dyDescent="0.2">
      <c r="A29" s="63"/>
      <c r="B29" s="63"/>
      <c r="C29" s="63"/>
      <c r="D29" s="63"/>
      <c r="E29" s="73"/>
      <c r="F29" s="115" t="str">
        <f>IF(R19="","",IF(R19&lt;P19,F19,K19))</f>
        <v/>
      </c>
      <c r="G29" s="116"/>
      <c r="H29" s="116"/>
      <c r="I29" s="117"/>
      <c r="J29" s="63"/>
      <c r="K29" s="115" t="str">
        <f>IF(AH19="","",IF(AF19&gt;AH19,V19,AA19))</f>
        <v/>
      </c>
      <c r="L29" s="116"/>
      <c r="M29" s="116"/>
      <c r="N29" s="117"/>
      <c r="O29" s="74"/>
      <c r="P29" s="61"/>
      <c r="Q29" s="62" t="s">
        <v>24</v>
      </c>
      <c r="R29" s="61"/>
      <c r="S29" s="63"/>
      <c r="T29" s="63"/>
      <c r="U29" s="63"/>
      <c r="V29" s="115" t="str">
        <f>IF(P19="","",IF(P19&lt;R19,F19,K19))</f>
        <v/>
      </c>
      <c r="W29" s="116"/>
      <c r="X29" s="116"/>
      <c r="Y29" s="117"/>
      <c r="Z29" s="63"/>
      <c r="AA29" s="115" t="str">
        <f>IF(AF19="","",IF(AF19&lt;AH19,V19,AA19))</f>
        <v/>
      </c>
      <c r="AB29" s="116"/>
      <c r="AC29" s="116"/>
      <c r="AD29" s="117"/>
      <c r="AE29" s="74"/>
      <c r="AF29" s="61"/>
      <c r="AG29" s="62" t="s">
        <v>24</v>
      </c>
      <c r="AH29" s="61"/>
      <c r="AI29" s="63"/>
      <c r="AJ29" s="63"/>
      <c r="AK29" s="63"/>
    </row>
    <row r="30" spans="1:37" x14ac:dyDescent="0.2">
      <c r="A30" s="63"/>
      <c r="B30" s="63"/>
      <c r="C30" s="63"/>
      <c r="D30" s="63"/>
      <c r="E30" s="73"/>
      <c r="F30" s="113" t="s">
        <v>84</v>
      </c>
      <c r="G30" s="114"/>
      <c r="H30" s="114"/>
      <c r="I30" s="114"/>
      <c r="J30" s="114"/>
      <c r="K30" s="114"/>
      <c r="L30" s="114"/>
      <c r="M30" s="114"/>
      <c r="N30" s="114"/>
      <c r="O30" s="63"/>
      <c r="P30" s="63"/>
      <c r="Q30" s="63"/>
      <c r="R30" s="63"/>
      <c r="S30" s="63"/>
      <c r="T30" s="63"/>
      <c r="U30" s="63"/>
      <c r="V30" s="113" t="s">
        <v>83</v>
      </c>
      <c r="W30" s="114"/>
      <c r="X30" s="114"/>
      <c r="Y30" s="114"/>
      <c r="Z30" s="114"/>
      <c r="AA30" s="114"/>
      <c r="AB30" s="114"/>
      <c r="AC30" s="114"/>
      <c r="AD30" s="114"/>
      <c r="AE30" s="63"/>
      <c r="AF30" s="63"/>
      <c r="AG30" s="63"/>
      <c r="AH30" s="63"/>
      <c r="AI30" s="63"/>
      <c r="AJ30" s="63"/>
      <c r="AK30" s="63"/>
    </row>
    <row r="31" spans="1:37" x14ac:dyDescent="0.2">
      <c r="A31" s="63"/>
      <c r="B31" s="63"/>
      <c r="C31" s="118">
        <v>0.47916666666666669</v>
      </c>
      <c r="D31" s="119"/>
      <c r="E31" s="73"/>
      <c r="F31" s="120" t="s">
        <v>56</v>
      </c>
      <c r="G31" s="119"/>
      <c r="H31" s="119"/>
      <c r="I31" s="119"/>
      <c r="J31" s="63"/>
      <c r="K31" s="120" t="s">
        <v>57</v>
      </c>
      <c r="L31" s="119"/>
      <c r="M31" s="119"/>
      <c r="N31" s="119"/>
      <c r="O31" s="64"/>
      <c r="P31" s="63"/>
      <c r="Q31" s="63"/>
      <c r="R31" s="63"/>
      <c r="S31" s="118">
        <v>0.47916666666666669</v>
      </c>
      <c r="T31" s="119"/>
      <c r="U31" s="73"/>
      <c r="V31" s="120" t="s">
        <v>58</v>
      </c>
      <c r="W31" s="119"/>
      <c r="X31" s="119"/>
      <c r="Y31" s="119"/>
      <c r="Z31" s="63"/>
      <c r="AA31" s="120" t="s">
        <v>59</v>
      </c>
      <c r="AB31" s="119"/>
      <c r="AC31" s="119"/>
      <c r="AD31" s="119"/>
      <c r="AE31" s="64"/>
      <c r="AF31" s="63"/>
      <c r="AG31" s="63"/>
      <c r="AH31" s="63"/>
      <c r="AI31" s="63"/>
      <c r="AJ31" s="63"/>
      <c r="AK31" s="63"/>
    </row>
    <row r="32" spans="1:37" x14ac:dyDescent="0.2">
      <c r="A32" s="63"/>
      <c r="B32" s="63"/>
      <c r="C32" s="63"/>
      <c r="D32" s="63"/>
      <c r="E32" s="73"/>
      <c r="F32" s="115" t="str">
        <f>IF(P22="","",IF(P22&gt;R22,F22,K22))</f>
        <v/>
      </c>
      <c r="G32" s="116"/>
      <c r="H32" s="116"/>
      <c r="I32" s="117"/>
      <c r="J32" s="63"/>
      <c r="K32" s="115" t="str">
        <f>IF(AH22="","",IF(AF22&gt;AH22,V22,AA22))</f>
        <v/>
      </c>
      <c r="L32" s="116"/>
      <c r="M32" s="116"/>
      <c r="N32" s="117"/>
      <c r="O32" s="74"/>
      <c r="P32" s="61"/>
      <c r="Q32" s="62" t="s">
        <v>24</v>
      </c>
      <c r="R32" s="61"/>
      <c r="S32" s="63"/>
      <c r="T32" s="63"/>
      <c r="U32" s="63"/>
      <c r="V32" s="115" t="str">
        <f>IF(P22="","",IF(P22&lt;R22,F22,K22))</f>
        <v/>
      </c>
      <c r="W32" s="116"/>
      <c r="X32" s="116"/>
      <c r="Y32" s="117"/>
      <c r="Z32" s="63"/>
      <c r="AA32" s="115" t="str">
        <f>IF(AF22="","",IF(AF22&lt;AH22,V22,AA22))</f>
        <v/>
      </c>
      <c r="AB32" s="116"/>
      <c r="AC32" s="116"/>
      <c r="AD32" s="117"/>
      <c r="AE32" s="74"/>
      <c r="AF32" s="61"/>
      <c r="AG32" s="62" t="s">
        <v>24</v>
      </c>
      <c r="AH32" s="61"/>
      <c r="AI32" s="63"/>
      <c r="AJ32" s="63"/>
      <c r="AK32" s="63"/>
    </row>
    <row r="33" spans="1:37" x14ac:dyDescent="0.2">
      <c r="A33" s="63"/>
      <c r="B33" s="63"/>
      <c r="C33" s="63"/>
      <c r="D33" s="63"/>
      <c r="E33" s="7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37" x14ac:dyDescent="0.2">
      <c r="A34" s="63"/>
      <c r="B34" s="63"/>
      <c r="C34" s="63"/>
      <c r="D34" s="63"/>
      <c r="E34" s="7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37" x14ac:dyDescent="0.2">
      <c r="A35" s="63"/>
      <c r="B35" s="63"/>
      <c r="C35" s="63"/>
      <c r="D35" s="63"/>
      <c r="E35" s="7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1:37" ht="15" x14ac:dyDescent="0.2">
      <c r="F36" s="112" t="s">
        <v>65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I36" s="63"/>
      <c r="AJ36" s="63"/>
      <c r="AK36" s="63"/>
    </row>
    <row r="37" spans="1:37" x14ac:dyDescent="0.2">
      <c r="N37" s="59">
        <v>1</v>
      </c>
      <c r="O37" s="110" t="str">
        <f>IF(P32="","",IF(P32&gt;R32,F32,K32))</f>
        <v/>
      </c>
      <c r="P37" s="111"/>
      <c r="Q37" s="111"/>
      <c r="R37" s="111"/>
      <c r="S37" s="111"/>
    </row>
    <row r="38" spans="1:37" x14ac:dyDescent="0.2">
      <c r="N38" s="59">
        <v>2</v>
      </c>
      <c r="O38" s="110" t="str">
        <f>IF(P32="","",IF(P32&lt;R32,F32,K32))</f>
        <v/>
      </c>
      <c r="P38" s="111"/>
      <c r="Q38" s="111"/>
      <c r="R38" s="111"/>
      <c r="S38" s="111"/>
    </row>
    <row r="39" spans="1:37" x14ac:dyDescent="0.2">
      <c r="N39" s="59">
        <v>3</v>
      </c>
      <c r="O39" s="110" t="str">
        <f>IF(AF32="","",IF(AF32&gt;AH32,V32,AA32))</f>
        <v/>
      </c>
      <c r="P39" s="111"/>
      <c r="Q39" s="111"/>
      <c r="R39" s="111"/>
      <c r="S39" s="111"/>
    </row>
    <row r="40" spans="1:37" x14ac:dyDescent="0.2">
      <c r="N40" s="59">
        <v>4</v>
      </c>
      <c r="O40" s="110" t="str">
        <f>IF(AF32="","",IF(AF32&lt;AH32,V32,AA32))</f>
        <v/>
      </c>
      <c r="P40" s="111"/>
      <c r="Q40" s="111"/>
      <c r="R40" s="111"/>
      <c r="S40" s="111"/>
    </row>
    <row r="41" spans="1:37" x14ac:dyDescent="0.2">
      <c r="N41" s="59">
        <v>5</v>
      </c>
      <c r="O41" s="110" t="str">
        <f>IF(P29="","",IF(P29&lt;R29,F29,K29))</f>
        <v/>
      </c>
      <c r="P41" s="111"/>
      <c r="Q41" s="111"/>
      <c r="R41" s="111"/>
      <c r="S41" s="111"/>
    </row>
    <row r="42" spans="1:37" x14ac:dyDescent="0.2">
      <c r="N42" s="59">
        <v>6</v>
      </c>
      <c r="O42" s="110" t="str">
        <f>IF(P29="","",IF(P29&gt;R29,F29,K29))</f>
        <v/>
      </c>
      <c r="P42" s="111"/>
      <c r="Q42" s="111"/>
      <c r="R42" s="111"/>
      <c r="S42" s="111"/>
    </row>
    <row r="43" spans="1:37" x14ac:dyDescent="0.2">
      <c r="N43" s="59">
        <v>7</v>
      </c>
      <c r="O43" s="110" t="str">
        <f>IF(AF29="","",IF(AF29&lt;AH29,V29,AA29))</f>
        <v/>
      </c>
      <c r="P43" s="111"/>
      <c r="Q43" s="111"/>
      <c r="R43" s="111"/>
      <c r="S43" s="111"/>
    </row>
    <row r="44" spans="1:37" x14ac:dyDescent="0.2">
      <c r="N44" s="59">
        <v>8</v>
      </c>
      <c r="O44" s="110" t="str">
        <f>IF(AF29="","",IF(AF29&gt;AH29,V29,AA29))</f>
        <v/>
      </c>
      <c r="P44" s="110"/>
      <c r="Q44" s="110"/>
      <c r="R44" s="110"/>
      <c r="S44" s="110"/>
    </row>
    <row r="45" spans="1:37" x14ac:dyDescent="0.2">
      <c r="N45" s="59">
        <v>9</v>
      </c>
      <c r="O45" s="110" t="str">
        <f>IF(R26="","",IF(P26&gt;R26,F26,K26))</f>
        <v/>
      </c>
      <c r="P45" s="111"/>
      <c r="Q45" s="111"/>
      <c r="R45" s="111"/>
      <c r="S45" s="111"/>
    </row>
    <row r="46" spans="1:37" x14ac:dyDescent="0.2">
      <c r="N46" s="59">
        <v>10</v>
      </c>
      <c r="O46" s="110" t="str">
        <f>IF(R26="","",IF(P26&lt;R26,F26,K26))</f>
        <v/>
      </c>
      <c r="P46" s="111"/>
      <c r="Q46" s="111"/>
      <c r="R46" s="111"/>
      <c r="S46" s="111"/>
    </row>
    <row r="47" spans="1:37" x14ac:dyDescent="0.2">
      <c r="N47" s="59">
        <v>11</v>
      </c>
      <c r="O47" s="110" t="str">
        <f>IF(AH26="","",IF(AF26&gt;AH26,V26,AA26))</f>
        <v/>
      </c>
      <c r="P47" s="111"/>
      <c r="Q47" s="111"/>
      <c r="R47" s="111"/>
      <c r="S47" s="111"/>
    </row>
    <row r="48" spans="1:37" x14ac:dyDescent="0.2">
      <c r="N48" s="59">
        <v>12</v>
      </c>
      <c r="O48" s="110" t="str">
        <f>IF(AH26="","",IF(AF26&lt;AH26,V26,AA26))</f>
        <v/>
      </c>
      <c r="P48" s="111"/>
      <c r="Q48" s="111"/>
      <c r="R48" s="111"/>
      <c r="S48" s="111"/>
    </row>
  </sheetData>
  <mergeCells count="112">
    <mergeCell ref="V9:AD9"/>
    <mergeCell ref="F12:N12"/>
    <mergeCell ref="V12:AD12"/>
    <mergeCell ref="F17:N17"/>
    <mergeCell ref="V17:AD17"/>
    <mergeCell ref="F20:N20"/>
    <mergeCell ref="V20:AD20"/>
    <mergeCell ref="C31:D31"/>
    <mergeCell ref="F31:I31"/>
    <mergeCell ref="K31:N31"/>
    <mergeCell ref="S31:T31"/>
    <mergeCell ref="V31:Y31"/>
    <mergeCell ref="C28:D28"/>
    <mergeCell ref="F28:I28"/>
    <mergeCell ref="K28:N28"/>
    <mergeCell ref="S28:T28"/>
    <mergeCell ref="V28:Y28"/>
    <mergeCell ref="AA28:AD28"/>
    <mergeCell ref="F26:I26"/>
    <mergeCell ref="K26:N26"/>
    <mergeCell ref="V26:Y26"/>
    <mergeCell ref="AA22:AD22"/>
    <mergeCell ref="F23:AD23"/>
    <mergeCell ref="C25:D25"/>
    <mergeCell ref="AA25:AD25"/>
    <mergeCell ref="F22:I22"/>
    <mergeCell ref="K22:N22"/>
    <mergeCell ref="V22:Y22"/>
    <mergeCell ref="K19:N19"/>
    <mergeCell ref="V19:Y19"/>
    <mergeCell ref="AA19:AD19"/>
    <mergeCell ref="F32:I32"/>
    <mergeCell ref="V32:Y32"/>
    <mergeCell ref="AA32:AD32"/>
    <mergeCell ref="AA29:AD29"/>
    <mergeCell ref="AA31:AD31"/>
    <mergeCell ref="F29:I29"/>
    <mergeCell ref="K29:N29"/>
    <mergeCell ref="V29:Y29"/>
    <mergeCell ref="K32:N32"/>
    <mergeCell ref="C21:D21"/>
    <mergeCell ref="F21:I21"/>
    <mergeCell ref="K21:N21"/>
    <mergeCell ref="S21:T21"/>
    <mergeCell ref="V21:Y21"/>
    <mergeCell ref="AA21:AD21"/>
    <mergeCell ref="F19:I19"/>
    <mergeCell ref="F16:AD16"/>
    <mergeCell ref="C18:D18"/>
    <mergeCell ref="F18:I18"/>
    <mergeCell ref="K18:N18"/>
    <mergeCell ref="S18:T18"/>
    <mergeCell ref="V18:Y18"/>
    <mergeCell ref="AA18:AD18"/>
    <mergeCell ref="C13:D13"/>
    <mergeCell ref="F13:I13"/>
    <mergeCell ref="K13:N13"/>
    <mergeCell ref="S13:T13"/>
    <mergeCell ref="V13:Y13"/>
    <mergeCell ref="AA13:AD13"/>
    <mergeCell ref="F14:I14"/>
    <mergeCell ref="K14:N14"/>
    <mergeCell ref="V14:Y14"/>
    <mergeCell ref="AA14:AD14"/>
    <mergeCell ref="C7:D7"/>
    <mergeCell ref="F7:I7"/>
    <mergeCell ref="K7:N7"/>
    <mergeCell ref="C10:D10"/>
    <mergeCell ref="S10:T10"/>
    <mergeCell ref="F5:AD5"/>
    <mergeCell ref="AA11:AD11"/>
    <mergeCell ref="AA10:AD10"/>
    <mergeCell ref="V10:Y10"/>
    <mergeCell ref="V11:Y11"/>
    <mergeCell ref="F10:I10"/>
    <mergeCell ref="S7:T7"/>
    <mergeCell ref="V7:Y7"/>
    <mergeCell ref="K10:N10"/>
    <mergeCell ref="AA7:AD7"/>
    <mergeCell ref="F8:I8"/>
    <mergeCell ref="K8:N8"/>
    <mergeCell ref="AA8:AD8"/>
    <mergeCell ref="V8:Y8"/>
    <mergeCell ref="F11:I11"/>
    <mergeCell ref="K11:N11"/>
    <mergeCell ref="F6:N6"/>
    <mergeCell ref="V6:AD6"/>
    <mergeCell ref="F9:N9"/>
    <mergeCell ref="O47:S47"/>
    <mergeCell ref="O48:S48"/>
    <mergeCell ref="F36:AD36"/>
    <mergeCell ref="F24:N24"/>
    <mergeCell ref="V24:AD24"/>
    <mergeCell ref="F27:N27"/>
    <mergeCell ref="V27:AD27"/>
    <mergeCell ref="F30:N30"/>
    <mergeCell ref="V30:AD30"/>
    <mergeCell ref="O46:S46"/>
    <mergeCell ref="O42:S42"/>
    <mergeCell ref="O43:S43"/>
    <mergeCell ref="O44:S44"/>
    <mergeCell ref="O45:S45"/>
    <mergeCell ref="O37:S37"/>
    <mergeCell ref="O38:S38"/>
    <mergeCell ref="O39:S39"/>
    <mergeCell ref="O40:S40"/>
    <mergeCell ref="O41:S41"/>
    <mergeCell ref="AA26:AD26"/>
    <mergeCell ref="F25:I25"/>
    <mergeCell ref="K25:N25"/>
    <mergeCell ref="S25:T25"/>
    <mergeCell ref="V25:Y25"/>
  </mergeCells>
  <phoneticPr fontId="4" type="noConversion"/>
  <pageMargins left="0.75" right="0.75" top="1" bottom="1" header="0.5" footer="0.5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Poule</vt:lpstr>
      <vt:lpstr>Finale's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Deveseleer Pieter</cp:lastModifiedBy>
  <cp:lastPrinted>2007-04-20T21:12:27Z</cp:lastPrinted>
  <dcterms:created xsi:type="dcterms:W3CDTF">2007-04-20T12:55:55Z</dcterms:created>
  <dcterms:modified xsi:type="dcterms:W3CDTF">2019-04-24T07:35:00Z</dcterms:modified>
</cp:coreProperties>
</file>